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3\Q4.2023\פורמט חדש דוחות\בינלאומי\פרח\"/>
    </mc:Choice>
  </mc:AlternateContent>
  <xr:revisionPtr revIDLastSave="0" documentId="13_ncr:1_{1527EFCC-FCA0-4055-85B2-A6FCDA437420}" xr6:coauthVersionLast="36" xr6:coauthVersionMax="36" xr10:uidLastSave="{00000000-0000-0000-0000-000000000000}"/>
  <bookViews>
    <workbookView xWindow="0" yWindow="0" windowWidth="20490" windowHeight="7575" xr2:uid="{1F262C63-71E2-4146-9ED0-5DA8B6BF2D07}"/>
  </bookViews>
  <sheets>
    <sheet name="נספח 1 - פ.ר.ח מצרפי" sheetId="10" r:id="rId1"/>
    <sheet name="נספח 1 - פ.ר.ח. אג&quot;ח ללא מניו" sheetId="8" r:id="rId2"/>
    <sheet name="נספח 1 - פ.ר.ח השת.מסלול כללי " sheetId="9" r:id="rId3"/>
    <sheet name="נספח 2 –עמלות והוצאות לא חיצוני" sheetId="5" r:id="rId4"/>
    <sheet name="נספח 3 - עמלות ניהול חיצוני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3" i="6" l="1"/>
  <c r="B53" i="9"/>
  <c r="B62" i="9"/>
  <c r="B57" i="9"/>
  <c r="B58" i="9" s="1"/>
  <c r="B50" i="9"/>
  <c r="B46" i="9"/>
  <c r="B35" i="9"/>
  <c r="B29" i="9"/>
  <c r="B25" i="9"/>
  <c r="B23" i="9"/>
  <c r="B9" i="9"/>
  <c r="B5" i="9"/>
  <c r="B53" i="8"/>
  <c r="B62" i="8"/>
  <c r="B57" i="8"/>
  <c r="B58" i="8" s="1"/>
  <c r="B50" i="8"/>
  <c r="B46" i="8"/>
  <c r="B35" i="8"/>
  <c r="B29" i="8"/>
  <c r="B25" i="8"/>
  <c r="B23" i="8"/>
  <c r="B9" i="8"/>
  <c r="B5" i="8"/>
  <c r="B22" i="5" l="1"/>
  <c r="B76" i="6" l="1"/>
  <c r="B11" i="5" l="1"/>
  <c r="B93" i="6" l="1"/>
  <c r="B43" i="6"/>
  <c r="B37" i="6"/>
  <c r="B53" i="5"/>
  <c r="B47" i="5"/>
  <c r="B40" i="5"/>
  <c r="B28" i="5"/>
  <c r="B102" i="6" l="1"/>
  <c r="B87" i="6" l="1"/>
  <c r="B68" i="6"/>
  <c r="B62" i="6"/>
  <c r="B31" i="6" l="1"/>
  <c r="B10" i="6" l="1"/>
  <c r="B95" i="6" l="1"/>
  <c r="B55" i="5" l="1"/>
</calcChain>
</file>

<file path=xl/sharedStrings.xml><?xml version="1.0" encoding="utf-8"?>
<sst xmlns="http://schemas.openxmlformats.org/spreadsheetml/2006/main" count="266" uniqueCount="151">
  <si>
    <t>אלפי ₪</t>
  </si>
  <si>
    <t>1. סך הכל עמלות קנייה ומכירה של ניירות ערך סחירים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</si>
  <si>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</si>
  <si>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</si>
  <si>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א. סך עמלות קסטודיאן לצדדים קשורים</t>
  </si>
  <si>
    <t>ב. סך עמלות קסטודיאן לצדדים שאינם קשורים</t>
  </si>
  <si>
    <t>3. סך הכל הוצאות הנובעות מהשקעות לא סחירות</t>
  </si>
  <si>
    <t xml:space="preserve">ב. הוצאה הנובעת מהשקעה בזכויות במקרקעין </t>
  </si>
  <si>
    <t>4. מסים החלים על משקיע מוסדי, על נכסיו, על הכנסותיו ועל עסקאות שנעשו בנכסיו</t>
  </si>
  <si>
    <t>הוצאות ישירות מסוג עמלת ניהול חיצוני</t>
  </si>
  <si>
    <t xml:space="preserve">א. 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</si>
  <si>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</si>
  <si>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</si>
  <si>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</si>
  <si>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בקרנות סל כאשר 75 אחוזים לפחות מנכסי הקרן הם נכסים שהונפקו במדינת ישראל לפי מדדים שעליהם הורה הממונה ובתנאים שהורה</t>
  </si>
  <si>
    <t>ו.   סך תשלומים בגין השקעה בקרנות סל כאשר 75 אחוזים לפחות מנכסי הקרן הם נכסים שלא הונפקו במדינת ישראל ואינם נסחרים או מוחזקים בה</t>
  </si>
  <si>
    <t>ז.  סך תשלומים בגין השקעה בקרנות נאמנות ישראליות כאשר 75 אחוזים לפחות מנכסי הקרן מושקעים בנכסים שלא הונפקו במדינת ישראל ואינם נסחרים או מוחזקים בה</t>
  </si>
  <si>
    <t>ח.  סך תשלומים בגין השקעה בקרנות נאמנות זרות כאשר 75 אחוזים לפחות מנכסי הקרן מושקעים בנכסים שלא הונפקו במדינת ישראל ואינם נסחרים או מוחזקים בה</t>
  </si>
  <si>
    <t xml:space="preserve"> ט. סך תשלומים בגין השקעה בקרן טכנולוגיה עילית</t>
  </si>
  <si>
    <t>סך הכל הוצאות ישירות לצורך חישוב שיעור עלות שנתית צפויה</t>
  </si>
  <si>
    <t>2. סך הכל דמי שמירה בשל ניירות ערך סחירים וכל עמלה שגובה מי שמבצע את משמרות ניירות הערך  (קסטודיאן)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</si>
  <si>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</si>
  <si>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</si>
  <si>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</si>
  <si>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</si>
  <si>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</si>
  <si>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</si>
  <si>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</si>
  <si>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</si>
  <si>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</si>
  <si>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</si>
  <si>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מסים החלים על הנכסים, ההכנסות והעסקאות</t>
  </si>
  <si>
    <t>סך הכל תשלומי מסים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</si>
  <si>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</si>
  <si>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</si>
  <si>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</si>
  <si>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</si>
  <si>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תשלום של דמי ניהול משתנים</t>
  </si>
  <si>
    <t>(3)      אחרים</t>
  </si>
  <si>
    <t>(1)      קסטודיאן א'</t>
  </si>
  <si>
    <t>(2)      קסטודיאן ב'</t>
  </si>
  <si>
    <t>(1)      גוף/יחיד א'</t>
  </si>
  <si>
    <t>(2)      גוף/יחיד ב'</t>
  </si>
  <si>
    <t>(1)      רשות מסים א'</t>
  </si>
  <si>
    <t>(2)      רשות מסים ב</t>
  </si>
  <si>
    <t>אלפי ש"ח</t>
  </si>
  <si>
    <t>תשלום הנובע מהשקעה בקרנות השקעה בישראל</t>
  </si>
  <si>
    <t>סך תשלומים הנובעים מהשקעה בקרנות השקעה בישראל</t>
  </si>
  <si>
    <t>תשלום הנובע מהשקעה בקרנות השקעה בחו"ל</t>
  </si>
  <si>
    <t>סך תשלומים הנובעים מהשקעה בקרנות השקעה בחו"ל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</si>
  <si>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</si>
  <si>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</si>
  <si>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</si>
  <si>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</si>
  <si>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סך תשלומים בגין השקעה בקרן סל כאשר 75% לפחות מנכסי הקרן הם נכסים שלא הונפקו במדינת ישראל ואינם נסחרים או מוחזקים בה</t>
  </si>
  <si>
    <t>סך תשלום למנהלי קרנות סל</t>
  </si>
  <si>
    <t>סך תשלומים בגין השקעה בקרן סל כאשר 75% לפחות מנכסי הקרן הם נכסים שהונפקו במדינת ישראל לפי מדדים שעליהם הורה הממונה ובתנאים שהורה</t>
  </si>
  <si>
    <t xml:space="preserve">סך תשלום למנהלי קרן סל </t>
  </si>
  <si>
    <t>תשלום בגין השקעה בקרנות נאמנות ישראליות כאשר 75% לפחות מנכסי הקרן מושקעים בנכסים שלא הונפקו במדינת ישראל ואינם נסחרים או מוחזקים בה</t>
  </si>
  <si>
    <t>קרן נאמנות ישראלית</t>
  </si>
  <si>
    <t>סך תשלומים למנהלי קרנות נאמנות ישראליות</t>
  </si>
  <si>
    <t>תשלום בגין השקעה בקרנות נאמנות זרות כאשר 75% לפחות מנכסי הקרן מושקעים בנכסים שלא הונפקו במדינת ישראל ואינם נסחרים או מוחזקים בה</t>
  </si>
  <si>
    <t>סך תשלומים בגין השקעה בקרנות נאמנות זרות</t>
  </si>
  <si>
    <t>תשלומים בגין השקעה בקרן טכנולוגיה עילית</t>
  </si>
  <si>
    <t>(2)      מנהל קרנות ב'</t>
  </si>
  <si>
    <t>סך תשלום בגין השקעה בקרן טכנולוגיה עילית</t>
  </si>
  <si>
    <t>סך הכל עמלות ניהול חיצוני</t>
  </si>
  <si>
    <t>סך הכל נכסים לסוף שנה קודמת</t>
  </si>
  <si>
    <r>
      <t>א.</t>
    </r>
    <r>
      <rPr>
        <strike/>
        <sz val="12"/>
        <color theme="1"/>
        <rFont val="Calibri Light"/>
        <family val="2"/>
      </rPr>
      <t xml:space="preserve"> </t>
    </r>
    <r>
      <rPr>
        <sz val="12"/>
        <color theme="1"/>
        <rFont val="Calibri Light"/>
        <family val="2"/>
      </rPr>
      <t xml:space="preserve">הוצאה הנובעת מהשקעה בניירות ערך לא סחירים או ממתן הלוואה למי שאינו עמית או מבוטח </t>
    </r>
  </si>
  <si>
    <r>
      <t>סך הכל עמלות והוצאות</t>
    </r>
    <r>
      <rPr>
        <sz val="12"/>
        <color theme="1"/>
        <rFont val="Calibri Light"/>
        <family val="2"/>
      </rPr>
      <t xml:space="preserve"> </t>
    </r>
    <r>
      <rPr>
        <b/>
        <sz val="12"/>
        <color theme="1"/>
        <rFont val="Calibri Light"/>
        <family val="2"/>
      </rPr>
      <t>שאינן עמלות ניהול חיצוני</t>
    </r>
  </si>
  <si>
    <t>אלפא ערך</t>
  </si>
  <si>
    <t>נוקד לונג</t>
  </si>
  <si>
    <t>KOTAK</t>
  </si>
  <si>
    <t>VANECK VECTORS</t>
  </si>
  <si>
    <t>FIRST TRUST ADVISORS</t>
  </si>
  <si>
    <t>GLOBAL X MANAGEMENT</t>
  </si>
  <si>
    <t>VANGUARD GROUP</t>
  </si>
  <si>
    <t>LYXOR</t>
  </si>
  <si>
    <t>נספח 2 – פרוט עמלות והוצאות שאינן עמלות ניהול חיצוני לשנה המסתיימת ביום: 31.12.2023</t>
  </si>
  <si>
    <t>נספח 3 - פירוט עמלות ניהול חיצוני לשנה המסתיימת ביום: 31.12.2023</t>
  </si>
  <si>
    <t xml:space="preserve">צדדים שאינם קשורים </t>
  </si>
  <si>
    <t>STEAT STREET</t>
  </si>
  <si>
    <t>INVESCO POWER SHARES</t>
  </si>
  <si>
    <t>MARKET VECTORS ETF</t>
  </si>
  <si>
    <t>ISHARES</t>
  </si>
  <si>
    <t>KRANESHARS FUNDS</t>
  </si>
  <si>
    <t>WISDOMTREE</t>
  </si>
  <si>
    <t>FRANKLIN ADVISORS</t>
  </si>
  <si>
    <t>DIREXIONSHARES</t>
  </si>
  <si>
    <t>אלקטרה נדל"ן 3</t>
  </si>
  <si>
    <t>אלקטרה נדל"ן 2</t>
  </si>
  <si>
    <t>BLUE ATLANTIC PARTNERS II</t>
  </si>
  <si>
    <t>BLUE ATLANTIC PARTNERS III</t>
  </si>
  <si>
    <t>HARBOURVEST DOVER X</t>
  </si>
  <si>
    <t>Forma Fund I</t>
  </si>
  <si>
    <t>Forma European Fund II</t>
  </si>
  <si>
    <t>PANTHEON ACCESS</t>
  </si>
  <si>
    <t>אלטו נדלן 3</t>
  </si>
  <si>
    <t>Hamilton Lane CI IV</t>
  </si>
  <si>
    <t>רוטשילד אירופה נדלן אדריס</t>
  </si>
  <si>
    <t>Madison realty cap debt v</t>
  </si>
  <si>
    <t>MV Subordinated V</t>
  </si>
  <si>
    <t>MV SENIOR 2</t>
  </si>
  <si>
    <t>אי.בי.אי פילאר גטינגן נכסים 1</t>
  </si>
  <si>
    <t>WINDIN  CAPITAL FUND LP</t>
  </si>
  <si>
    <t>VINTAGE 5 ACCESS</t>
  </si>
  <si>
    <t>ספרה פארק-אין ג'י פי</t>
  </si>
  <si>
    <t>נוקד אופורטיוניטי סדרה א</t>
  </si>
  <si>
    <t>CREDIT SUISSE ASSET MANAGEMENT</t>
  </si>
  <si>
    <t>DIAMOND CAPITAL</t>
  </si>
  <si>
    <t>SUMITOMO MITSUI</t>
  </si>
  <si>
    <t>SCHRODER INVESTMENT MANAGEMENT</t>
  </si>
  <si>
    <t>TRIGON</t>
  </si>
  <si>
    <t>סך הכל דמי ניהול משתנים</t>
  </si>
  <si>
    <t xml:space="preserve">א. הוצאה הנובעת מהשקעה בניירות ערך לא סחירים או ממתן הלוואה למי שאינו עמית או מבוטח </t>
  </si>
  <si>
    <t>5. סך הוצאות בעד ניהול תביעות</t>
  </si>
  <si>
    <t>6. סך הוצאות בעד מתן משכנתאות</t>
  </si>
  <si>
    <t>7. סך הכל הוצאות ישירות שאינן מסוג עמלת ניהול חיצוני (סכום סעיפים 1 עד6)</t>
  </si>
  <si>
    <t>8. שווי ממוצע של נכסי הקופה או המסלול (ממוצע פשוט של סעיפים 8א ו-8ב)</t>
  </si>
  <si>
    <t>9. שיעור שנתי של הוצאות ישירות שאינן מסוג עמלת ניהול חיצוני (חלוקה של סעיף 7 בסעיף 8 )</t>
  </si>
  <si>
    <t xml:space="preserve">10 . סך דמי ניהול משתנים – החלק מתשלום עמלת ניהול חיצוני שנגזר מתשואת הנכסים </t>
  </si>
  <si>
    <t>11.   סה"כ הוצאות ישירות מסוג "עמלת ניהול חיצוני" (סכום סעיפים 11.א עד11.ט)</t>
  </si>
  <si>
    <t>12. שיעור עמלת ניהול חיצוני בפועל (חלוקה של סעיף 11 בסעיף 8.ב)</t>
  </si>
  <si>
    <t>13. שיעור מגבלת עמלת ניהול חיצוני שהמשקיע המוסדי הצהיר עליה  עבור שנת הכספים שהסתיימה</t>
  </si>
  <si>
    <t>14. ההפרש בין שיעור מגבלת עמלת ניהול חיצוני מוצהרת לבין שיעור  עמלת ניהול חיצוני בפועל (סעיף 13 פחות סעיף 12)</t>
  </si>
  <si>
    <t xml:space="preserve">15א. סכום שהוחזר  לחוסכים (אם הוחזר) </t>
  </si>
  <si>
    <t xml:space="preserve">15ב. שיעור עמלת ניהול חיצוני בפועל לאחר החזר, (חלוקה של התוצאה של סעיף 11 בניכוי סעיף 15א, בסעיף 8.ב) </t>
  </si>
  <si>
    <t>סך הכל הוצאות ישירות בפועל (למעט דמי ניהול משתנים כאמור בסעיף 10)</t>
  </si>
  <si>
    <t>16. סך כל ההוצאות הישירות (סכום של סעיף 7 וסעיף 11 בניכוי סעיף 15א)</t>
  </si>
  <si>
    <t>17. שיעור סך ההוצאות הישירות מתוך יתרת נכסים ממוצעת  (חלוקה של סעיף 16 בסעיף 8)</t>
  </si>
  <si>
    <t>19. De: שיעור הוצאות ישירות  (סכום של סעיף 9 וסעיף 18 )</t>
  </si>
  <si>
    <t>פרח מצרפי
נספח 1- סך  ההוצאות הישירות ששולמו בעד כל סוג של הוצאה ישירה לתקופה המסתיימת ביום 31.12.2023</t>
  </si>
  <si>
    <t>קסם קרנות נאמנות בע"מ</t>
  </si>
  <si>
    <t>מור קרנות נאמנות בע"מ</t>
  </si>
  <si>
    <t>מגדל קרנות נאמנות בע"מ</t>
  </si>
  <si>
    <t>הראל קרנות נאמנות בע"מ</t>
  </si>
  <si>
    <t>Dover Street X</t>
  </si>
  <si>
    <t>מיטב תכלית קרנות נאמנות בע"מ</t>
  </si>
  <si>
    <t xml:space="preserve"> מגדל קרנות נאמנות בע"מ</t>
  </si>
  <si>
    <t xml:space="preserve"> הראל קרנות נאמנות בע"מ</t>
  </si>
  <si>
    <t xml:space="preserve"> קסם קרנות נאמנות בע"מ</t>
  </si>
  <si>
    <t>(1)      מנהל קרנות ב'</t>
  </si>
  <si>
    <t>(1)      הבינלאומי</t>
  </si>
  <si>
    <t>(2)     זרים</t>
  </si>
  <si>
    <t xml:space="preserve"> מור קרנות נאמנות בע"מ</t>
  </si>
  <si>
    <t>א. השווי המשוערך של  נכסי הקופה או המסלול נכון ליום 31 בדצמבר של שנת הכספים שהסתיימה 2023</t>
  </si>
  <si>
    <t>ב. השווי המשוערך של נכסי הקופה או המסלול נכון ליום 31 בדצמבר של שנת הכספים שהסתיימה 2022</t>
  </si>
  <si>
    <t>18. שיעור מגבלת עמלת ניהול חיצוני שהמשקיע המוסדי הצהיר עליה בהתאם לתקנה 2א לתקנות הוצאות ישירות עבור שנת הכספים 2024</t>
  </si>
  <si>
    <t>פ.ר.ח. אג"ח ללא מניו
נספח 1- סך  ההוצאות הישירות ששולמו בעד כל סוג של הוצאה ישירה לתקופה המסתיימת ביום 31.12.2023</t>
  </si>
  <si>
    <t>פ.ר.ח השת.מסלול כללי
נספח 1- סך  ההוצאות הישירות ששולמו בעד כל סוג של הוצאה ישירה לתקופה המסתיימת ביום 31.12.2023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</si>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</sst>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strike/>
      <sz val="12"/>
      <color theme="1"/>
      <name val="Calibri Light"/>
      <family val="2"/>
    </font>
    <font>
      <b/>
      <sz val="12"/>
      <color rgb="FF000080"/>
      <name val="Calibri Light"/>
      <family val="2"/>
    </font>
    <font>
      <sz val="12"/>
      <color rgb="FF000080"/>
      <name val="Calibri Light"/>
      <family val="2"/>
    </font>
    <font>
      <sz val="11"/>
      <color theme="1"/>
      <name val="Arial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4" fillId="0" borderId="1" xfId="0" applyFont="1" applyFill="1" applyBorder="1" applyAlignment="1">
      <alignment horizontal="right" vertical="center" readingOrder="2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readingOrder="1"/>
    </xf>
    <xf numFmtId="0" fontId="3" fillId="0" borderId="1" xfId="0" applyFont="1" applyFill="1" applyBorder="1" applyAlignment="1">
      <alignment horizontal="right" vertical="center" wrapText="1" readingOrder="2"/>
    </xf>
    <xf numFmtId="0" fontId="3" fillId="0" borderId="1" xfId="0" applyFont="1" applyFill="1" applyBorder="1" applyAlignment="1">
      <alignment horizontal="right" vertical="center" wrapText="1" readingOrder="1"/>
    </xf>
    <xf numFmtId="0" fontId="6" fillId="0" borderId="3" xfId="0" applyFont="1" applyFill="1" applyBorder="1" applyAlignment="1">
      <alignment horizontal="right" vertical="center" wrapText="1" readingOrder="2"/>
    </xf>
    <xf numFmtId="0" fontId="2" fillId="0" borderId="2" xfId="0" applyFont="1" applyFill="1" applyBorder="1" applyAlignment="1">
      <alignment horizontal="right" vertical="center" wrapText="1" readingOrder="2"/>
    </xf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right" vertical="center" wrapText="1" readingOrder="2"/>
    </xf>
    <xf numFmtId="0" fontId="3" fillId="0" borderId="4" xfId="0" applyFont="1" applyFill="1" applyBorder="1" applyAlignment="1">
      <alignment horizontal="right" vertical="center" wrapText="1" readingOrder="2"/>
    </xf>
    <xf numFmtId="0" fontId="3" fillId="0" borderId="5" xfId="0" applyFont="1" applyFill="1" applyBorder="1" applyAlignment="1">
      <alignment horizontal="right" vertical="center" wrapText="1" readingOrder="2"/>
    </xf>
    <xf numFmtId="0" fontId="6" fillId="0" borderId="5" xfId="0" applyFont="1" applyFill="1" applyBorder="1" applyAlignment="1">
      <alignment horizontal="right" vertical="center" wrapText="1" readingOrder="2"/>
    </xf>
    <xf numFmtId="0" fontId="7" fillId="0" borderId="5" xfId="0" applyFont="1" applyFill="1" applyBorder="1" applyAlignment="1">
      <alignment horizontal="right" vertical="center" wrapText="1" readingOrder="2"/>
    </xf>
    <xf numFmtId="0" fontId="3" fillId="0" borderId="0" xfId="0" applyFont="1" applyFill="1" applyAlignment="1">
      <alignment horizontal="right" vertical="center" readingOrder="2"/>
    </xf>
    <xf numFmtId="0" fontId="2" fillId="0" borderId="2" xfId="0" applyFont="1" applyFill="1" applyBorder="1" applyAlignment="1">
      <alignment horizontal="justify" vertical="center" wrapText="1" readingOrder="2"/>
    </xf>
    <xf numFmtId="0" fontId="3" fillId="0" borderId="4" xfId="0" applyFont="1" applyFill="1" applyBorder="1" applyAlignment="1">
      <alignment horizontal="justify" vertical="center" wrapText="1" readingOrder="2"/>
    </xf>
    <xf numFmtId="0" fontId="3" fillId="0" borderId="6" xfId="0" applyFont="1" applyFill="1" applyBorder="1" applyAlignment="1">
      <alignment horizontal="justify" vertical="center" wrapText="1" readingOrder="2"/>
    </xf>
    <xf numFmtId="4" fontId="4" fillId="0" borderId="1" xfId="0" applyNumberFormat="1" applyFont="1" applyFill="1" applyBorder="1" applyAlignment="1">
      <alignment horizontal="right" vertical="center" readingOrder="1"/>
    </xf>
    <xf numFmtId="2" fontId="4" fillId="0" borderId="1" xfId="0" applyNumberFormat="1" applyFont="1" applyFill="1" applyBorder="1" applyAlignment="1">
      <alignment horizontal="right" vertical="center" readingOrder="1"/>
    </xf>
    <xf numFmtId="2" fontId="4" fillId="0" borderId="1" xfId="2" applyNumberFormat="1" applyFont="1" applyFill="1" applyBorder="1" applyAlignment="1">
      <alignment horizontal="right" vertical="center" readingOrder="1"/>
    </xf>
    <xf numFmtId="4" fontId="3" fillId="0" borderId="4" xfId="0" applyNumberFormat="1" applyFont="1" applyFill="1" applyBorder="1" applyAlignment="1">
      <alignment horizontal="right" vertical="center" wrapText="1" readingOrder="2"/>
    </xf>
    <xf numFmtId="2" fontId="3" fillId="0" borderId="4" xfId="0" applyNumberFormat="1" applyFont="1" applyFill="1" applyBorder="1" applyAlignment="1">
      <alignment horizontal="right" vertical="center" wrapText="1" readingOrder="2"/>
    </xf>
    <xf numFmtId="0" fontId="10" fillId="0" borderId="1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2" fontId="3" fillId="0" borderId="4" xfId="0" applyNumberFormat="1" applyFont="1" applyFill="1" applyBorder="1" applyAlignment="1">
      <alignment horizontal="justify" vertical="center" wrapText="1" readingOrder="2"/>
    </xf>
    <xf numFmtId="4" fontId="3" fillId="0" borderId="4" xfId="0" applyNumberFormat="1" applyFont="1" applyFill="1" applyBorder="1" applyAlignment="1">
      <alignment horizontal="justify" vertical="center" wrapText="1" readingOrder="2"/>
    </xf>
    <xf numFmtId="0" fontId="10" fillId="0" borderId="0" xfId="0" applyFont="1" applyFill="1" applyBorder="1" applyAlignment="1">
      <alignment horizontal="right" wrapText="1"/>
    </xf>
    <xf numFmtId="4" fontId="3" fillId="0" borderId="0" xfId="0" applyNumberFormat="1" applyFont="1" applyFill="1" applyAlignment="1">
      <alignment horizontal="right" vertical="center"/>
    </xf>
    <xf numFmtId="43" fontId="4" fillId="0" borderId="1" xfId="3" applyNumberFormat="1" applyFont="1" applyFill="1" applyBorder="1" applyAlignment="1">
      <alignment horizontal="right" vertical="center" readingOrder="1"/>
    </xf>
    <xf numFmtId="0" fontId="3" fillId="0" borderId="4" xfId="0" applyFont="1" applyFill="1" applyBorder="1" applyAlignment="1">
      <alignment horizontal="justify" vertical="center" wrapText="1" readingOrder="2"/>
    </xf>
    <xf numFmtId="2" fontId="4" fillId="0" borderId="0" xfId="2" applyNumberFormat="1" applyFont="1" applyFill="1" applyBorder="1" applyAlignment="1">
      <alignment horizontal="right" vertical="center" readingOrder="1"/>
    </xf>
    <xf numFmtId="0" fontId="10" fillId="0" borderId="0" xfId="0" applyFont="1" applyFill="1" applyBorder="1" applyAlignment="1" applyProtection="1">
      <alignment horizontal="right" wrapText="1"/>
      <protection locked="0"/>
    </xf>
    <xf numFmtId="2" fontId="10" fillId="0" borderId="0" xfId="0" applyNumberFormat="1" applyFont="1" applyFill="1" applyBorder="1" applyAlignment="1" applyProtection="1">
      <alignment horizontal="left" wrapText="1"/>
      <protection locked="0"/>
    </xf>
    <xf numFmtId="2" fontId="10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2" fontId="3" fillId="0" borderId="5" xfId="0" applyNumberFormat="1" applyFont="1" applyFill="1" applyBorder="1" applyAlignment="1">
      <alignment horizontal="right" vertical="center" wrapText="1" readingOrder="2"/>
    </xf>
    <xf numFmtId="4" fontId="9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 vertical="center" wrapText="1" readingOrder="2"/>
    </xf>
    <xf numFmtId="0" fontId="2" fillId="0" borderId="1" xfId="0" applyFont="1" applyFill="1" applyBorder="1" applyAlignment="1">
      <alignment horizontal="right" vertical="center" wrapText="1" readingOrder="2"/>
    </xf>
    <xf numFmtId="43" fontId="4" fillId="0" borderId="1" xfId="0" applyNumberFormat="1" applyFont="1" applyFill="1" applyBorder="1" applyAlignment="1">
      <alignment horizontal="right" vertical="center" readingOrder="1"/>
    </xf>
    <xf numFmtId="2" fontId="3" fillId="0" borderId="0" xfId="2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 readingOrder="2"/>
    </xf>
    <xf numFmtId="0" fontId="3" fillId="0" borderId="4" xfId="0" applyFont="1" applyFill="1" applyBorder="1" applyAlignment="1">
      <alignment horizontal="justify" vertical="center" wrapText="1" readingOrder="2"/>
    </xf>
    <xf numFmtId="2" fontId="3" fillId="0" borderId="0" xfId="0" applyNumberFormat="1" applyFont="1" applyFill="1" applyAlignment="1">
      <alignment horizontal="right"/>
    </xf>
    <xf numFmtId="4" fontId="0" fillId="0" borderId="0" xfId="0" applyNumberFormat="1"/>
    <xf numFmtId="0" fontId="3" fillId="0" borderId="8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 readingOrder="2"/>
    </xf>
    <xf numFmtId="0" fontId="11" fillId="0" borderId="1" xfId="0" applyFont="1" applyFill="1" applyBorder="1" applyAlignment="1">
      <alignment horizontal="right"/>
    </xf>
    <xf numFmtId="2" fontId="3" fillId="0" borderId="0" xfId="0" applyNumberFormat="1" applyFont="1" applyFill="1" applyAlignment="1">
      <alignment horizontal="right" vertical="center" readingOrder="2"/>
    </xf>
    <xf numFmtId="0" fontId="3" fillId="0" borderId="7" xfId="0" applyFont="1" applyFill="1" applyBorder="1" applyAlignment="1">
      <alignment horizontal="justify" vertical="center" wrapText="1" readingOrder="2"/>
    </xf>
    <xf numFmtId="0" fontId="3" fillId="0" borderId="4" xfId="0" applyFont="1" applyFill="1" applyBorder="1" applyAlignment="1">
      <alignment horizontal="justify" vertical="center" wrapText="1" readingOrder="2"/>
    </xf>
    <xf numFmtId="0" fontId="2" fillId="0" borderId="7" xfId="0" applyFont="1" applyFill="1" applyBorder="1" applyAlignment="1">
      <alignment horizontal="right" vertical="center" wrapText="1" readingOrder="2"/>
    </xf>
    <xf numFmtId="0" fontId="2" fillId="0" borderId="4" xfId="0" applyFont="1" applyFill="1" applyBorder="1" applyAlignment="1">
      <alignment horizontal="right" vertical="center" wrapText="1" readingOrder="2"/>
    </xf>
  </cellXfs>
  <cellStyles count="4">
    <cellStyle name="Comma" xfId="3" builtinId="3"/>
    <cellStyle name="Normal" xfId="0" builtinId="0"/>
    <cellStyle name="Normal 2" xfId="1" xr:uid="{54966482-994A-4C81-9F57-A7CF61072040}"/>
    <cellStyle name="Percent" xfId="2" builtinId="5"/>
  </cellStyles>
  <dxfs count="0"/>
  <tableStyles count="0" defaultTableStyle="TableStyleMedium2" defaultPivotStyle="PivotStyleLight16"/>
  <colors>
    <mruColors>
      <color rgb="FFFFFF99"/>
      <color rgb="FF8BFFBF"/>
      <color rgb="FFFF967D"/>
      <color rgb="FFFF8B8B"/>
      <color rgb="FFFFBE7D"/>
      <color rgb="FFFFB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7B20D-BCA7-42A9-8226-86111024ED49}">
  <dimension ref="A1:C67"/>
  <sheetViews>
    <sheetView rightToLeft="1" tabSelected="1" topLeftCell="A40" workbookViewId="0">
      <selection activeCell="A55" sqref="A55"/>
    </sheetView>
  </sheetViews>
  <sheetFormatPr defaultRowHeight="15.75" x14ac:dyDescent="0.2"/>
  <cols>
    <col min="1" max="1" width="48.625" style="2" customWidth="1"/>
    <col min="2" max="2" width="46" style="2" customWidth="1"/>
  </cols>
  <sheetData>
    <row r="1" spans="1:3" ht="63" x14ac:dyDescent="0.2">
      <c r="A1" s="51" t="s">
        <v>131</v>
      </c>
      <c r="B1" s="1" t="s">
        <v>0</v>
      </c>
    </row>
    <row r="2" spans="1:3" ht="14.25" x14ac:dyDescent="0.2">
      <c r="A2" s="52"/>
      <c r="B2" s="52"/>
    </row>
    <row r="3" spans="1:3" x14ac:dyDescent="0.2">
      <c r="A3" s="3"/>
      <c r="B3" s="4"/>
    </row>
    <row r="4" spans="1:3" x14ac:dyDescent="0.2">
      <c r="A4" s="3"/>
      <c r="B4" s="4"/>
    </row>
    <row r="5" spans="1:3" x14ac:dyDescent="0.2">
      <c r="A5" s="5" t="s">
        <v>1</v>
      </c>
      <c r="B5" s="19">
        <v>116.49</v>
      </c>
      <c r="C5" s="49"/>
    </row>
    <row r="6" spans="1:3" ht="31.5" x14ac:dyDescent="0.2">
      <c r="A6" s="5" t="s">
        <v>2</v>
      </c>
      <c r="B6" s="19">
        <v>0</v>
      </c>
      <c r="C6" s="49"/>
    </row>
    <row r="7" spans="1:3" ht="31.5" x14ac:dyDescent="0.2">
      <c r="A7" s="5" t="s">
        <v>3</v>
      </c>
      <c r="B7" s="19">
        <v>116.49</v>
      </c>
      <c r="C7" s="49"/>
    </row>
    <row r="8" spans="1:3" x14ac:dyDescent="0.2">
      <c r="A8" s="5"/>
      <c r="B8" s="19">
        <v>0</v>
      </c>
      <c r="C8" s="49"/>
    </row>
    <row r="9" spans="1:3" ht="31.5" x14ac:dyDescent="0.2">
      <c r="A9" s="5" t="s">
        <v>20</v>
      </c>
      <c r="B9" s="19">
        <v>0</v>
      </c>
      <c r="C9" s="49"/>
    </row>
    <row r="10" spans="1:3" x14ac:dyDescent="0.2">
      <c r="A10" s="5" t="s">
        <v>4</v>
      </c>
      <c r="B10" s="19">
        <v>0</v>
      </c>
      <c r="C10" s="49"/>
    </row>
    <row r="11" spans="1:3" x14ac:dyDescent="0.2">
      <c r="A11" s="5" t="s">
        <v>5</v>
      </c>
      <c r="B11" s="19">
        <v>0</v>
      </c>
      <c r="C11" s="49"/>
    </row>
    <row r="12" spans="1:3" x14ac:dyDescent="0.2">
      <c r="A12" s="5"/>
      <c r="B12" s="19"/>
      <c r="C12" s="49"/>
    </row>
    <row r="13" spans="1:3" x14ac:dyDescent="0.2">
      <c r="A13" s="5" t="s">
        <v>6</v>
      </c>
      <c r="B13" s="19">
        <v>0</v>
      </c>
      <c r="C13" s="49"/>
    </row>
    <row r="14" spans="1:3" ht="31.5" x14ac:dyDescent="0.2">
      <c r="A14" s="5" t="s">
        <v>114</v>
      </c>
      <c r="B14" s="19">
        <v>0</v>
      </c>
      <c r="C14" s="49"/>
    </row>
    <row r="15" spans="1:3" x14ac:dyDescent="0.2">
      <c r="A15" s="5" t="s">
        <v>7</v>
      </c>
      <c r="B15" s="19">
        <v>0</v>
      </c>
      <c r="C15" s="49"/>
    </row>
    <row r="16" spans="1:3" x14ac:dyDescent="0.2">
      <c r="A16" s="5"/>
      <c r="B16" s="19"/>
      <c r="C16" s="49"/>
    </row>
    <row r="17" spans="1:3" ht="31.5" x14ac:dyDescent="0.2">
      <c r="A17" s="5" t="s">
        <v>8</v>
      </c>
      <c r="B17" s="19">
        <v>120.69000000000001</v>
      </c>
      <c r="C17" s="49"/>
    </row>
    <row r="18" spans="1:3" x14ac:dyDescent="0.2">
      <c r="A18" s="5"/>
      <c r="B18" s="19"/>
      <c r="C18" s="49"/>
    </row>
    <row r="19" spans="1:3" x14ac:dyDescent="0.2">
      <c r="A19" s="5" t="s">
        <v>115</v>
      </c>
      <c r="B19" s="19">
        <v>0</v>
      </c>
      <c r="C19" s="49"/>
    </row>
    <row r="20" spans="1:3" x14ac:dyDescent="0.2">
      <c r="A20" s="5"/>
      <c r="B20" s="19"/>
      <c r="C20" s="49"/>
    </row>
    <row r="21" spans="1:3" x14ac:dyDescent="0.2">
      <c r="A21" s="5" t="s">
        <v>116</v>
      </c>
      <c r="B21" s="19">
        <v>0</v>
      </c>
      <c r="C21" s="49"/>
    </row>
    <row r="22" spans="1:3" x14ac:dyDescent="0.2">
      <c r="A22" s="5"/>
      <c r="B22" s="19"/>
      <c r="C22" s="49"/>
    </row>
    <row r="23" spans="1:3" ht="31.5" x14ac:dyDescent="0.2">
      <c r="A23" s="5" t="s">
        <v>117</v>
      </c>
      <c r="B23" s="19">
        <v>237.17999999999998</v>
      </c>
      <c r="C23" s="49"/>
    </row>
    <row r="24" spans="1:3" x14ac:dyDescent="0.2">
      <c r="A24" s="5"/>
      <c r="B24" s="4"/>
      <c r="C24" s="49"/>
    </row>
    <row r="25" spans="1:3" ht="31.5" x14ac:dyDescent="0.2">
      <c r="A25" s="5" t="s">
        <v>118</v>
      </c>
      <c r="B25" s="30">
        <v>136399</v>
      </c>
      <c r="C25" s="49"/>
    </row>
    <row r="26" spans="1:3" ht="31.5" x14ac:dyDescent="0.2">
      <c r="A26" s="5" t="s">
        <v>145</v>
      </c>
      <c r="B26" s="19">
        <v>134121</v>
      </c>
      <c r="C26" s="49"/>
    </row>
    <row r="27" spans="1:3" ht="31.5" x14ac:dyDescent="0.2">
      <c r="A27" s="5" t="s">
        <v>146</v>
      </c>
      <c r="B27" s="19">
        <v>138677</v>
      </c>
      <c r="C27" s="49"/>
    </row>
    <row r="28" spans="1:3" x14ac:dyDescent="0.2">
      <c r="A28" s="5"/>
      <c r="B28" s="4"/>
      <c r="C28" s="49"/>
    </row>
    <row r="29" spans="1:3" ht="31.5" x14ac:dyDescent="0.2">
      <c r="A29" s="5" t="s">
        <v>119</v>
      </c>
      <c r="B29" s="21">
        <v>0.17388690532921794</v>
      </c>
      <c r="C29" s="49"/>
    </row>
    <row r="30" spans="1:3" x14ac:dyDescent="0.2">
      <c r="A30" s="5"/>
      <c r="B30" s="4"/>
      <c r="C30" s="49"/>
    </row>
    <row r="31" spans="1:3" x14ac:dyDescent="0.2">
      <c r="A31" s="42" t="s">
        <v>9</v>
      </c>
      <c r="B31" s="4"/>
      <c r="C31" s="49"/>
    </row>
    <row r="32" spans="1:3" x14ac:dyDescent="0.2">
      <c r="A32" s="5"/>
      <c r="B32" s="4"/>
      <c r="C32" s="49"/>
    </row>
    <row r="33" spans="1:3" ht="31.5" x14ac:dyDescent="0.2">
      <c r="A33" s="5" t="s">
        <v>120</v>
      </c>
      <c r="B33" s="19">
        <v>5.01</v>
      </c>
      <c r="C33" s="49"/>
    </row>
    <row r="34" spans="1:3" x14ac:dyDescent="0.2">
      <c r="A34" s="5"/>
      <c r="B34" s="4"/>
      <c r="C34" s="49"/>
    </row>
    <row r="35" spans="1:3" ht="31.5" x14ac:dyDescent="0.2">
      <c r="A35" s="5" t="s">
        <v>121</v>
      </c>
      <c r="B35" s="19">
        <v>335.53019</v>
      </c>
      <c r="C35" s="49"/>
    </row>
    <row r="36" spans="1:3" x14ac:dyDescent="0.2">
      <c r="A36" s="5" t="s">
        <v>10</v>
      </c>
      <c r="B36" s="19">
        <v>46.62</v>
      </c>
      <c r="C36" s="49"/>
    </row>
    <row r="37" spans="1:3" x14ac:dyDescent="0.2">
      <c r="A37" s="5" t="s">
        <v>11</v>
      </c>
      <c r="B37" s="19">
        <v>170.47</v>
      </c>
      <c r="C37" s="49"/>
    </row>
    <row r="38" spans="1:3" x14ac:dyDescent="0.2">
      <c r="A38" s="5" t="s">
        <v>12</v>
      </c>
      <c r="B38" s="19">
        <v>0</v>
      </c>
      <c r="C38" s="49"/>
    </row>
    <row r="39" spans="1:3" x14ac:dyDescent="0.2">
      <c r="A39" s="5" t="s">
        <v>13</v>
      </c>
      <c r="B39" s="19">
        <v>0</v>
      </c>
      <c r="C39" s="49"/>
    </row>
    <row r="40" spans="1:3" ht="47.25" x14ac:dyDescent="0.2">
      <c r="A40" s="5" t="s">
        <v>14</v>
      </c>
      <c r="B40" s="19">
        <v>0.70018999999999998</v>
      </c>
      <c r="C40" s="49"/>
    </row>
    <row r="41" spans="1:3" ht="47.25" x14ac:dyDescent="0.2">
      <c r="A41" s="5" t="s">
        <v>15</v>
      </c>
      <c r="B41" s="19">
        <v>85.21</v>
      </c>
      <c r="C41" s="49"/>
    </row>
    <row r="42" spans="1:3" ht="47.25" x14ac:dyDescent="0.2">
      <c r="A42" s="5" t="s">
        <v>16</v>
      </c>
      <c r="B42" s="19">
        <v>0</v>
      </c>
      <c r="C42" s="49"/>
    </row>
    <row r="43" spans="1:3" ht="47.25" x14ac:dyDescent="0.2">
      <c r="A43" s="5" t="s">
        <v>17</v>
      </c>
      <c r="B43" s="19">
        <v>32.53</v>
      </c>
      <c r="C43" s="49"/>
    </row>
    <row r="44" spans="1:3" x14ac:dyDescent="0.2">
      <c r="A44" s="5" t="s">
        <v>18</v>
      </c>
      <c r="B44" s="19">
        <v>0</v>
      </c>
      <c r="C44" s="49"/>
    </row>
    <row r="45" spans="1:3" x14ac:dyDescent="0.2">
      <c r="A45" s="5"/>
      <c r="B45" s="4"/>
      <c r="C45" s="49"/>
    </row>
    <row r="46" spans="1:3" ht="31.5" x14ac:dyDescent="0.2">
      <c r="A46" s="5" t="s">
        <v>122</v>
      </c>
      <c r="B46" s="21">
        <v>0.24195085702748112</v>
      </c>
      <c r="C46" s="49"/>
    </row>
    <row r="47" spans="1:3" x14ac:dyDescent="0.2">
      <c r="A47" s="5"/>
      <c r="B47" s="4"/>
      <c r="C47" s="49"/>
    </row>
    <row r="48" spans="1:3" ht="31.5" x14ac:dyDescent="0.2">
      <c r="A48" s="5" t="s">
        <v>123</v>
      </c>
      <c r="B48" s="4" t="s">
        <v>150</v>
      </c>
      <c r="C48" s="49"/>
    </row>
    <row r="49" spans="1:3" x14ac:dyDescent="0.2">
      <c r="A49" s="5"/>
      <c r="B49" s="4"/>
      <c r="C49" s="49"/>
    </row>
    <row r="50" spans="1:3" ht="31.5" x14ac:dyDescent="0.2">
      <c r="A50" s="5" t="s">
        <v>124</v>
      </c>
      <c r="B50" s="20" t="s">
        <v>150</v>
      </c>
      <c r="C50" s="49"/>
    </row>
    <row r="51" spans="1:3" x14ac:dyDescent="0.2">
      <c r="A51" s="5"/>
      <c r="B51" s="20"/>
      <c r="C51" s="49"/>
    </row>
    <row r="52" spans="1:3" x14ac:dyDescent="0.2">
      <c r="A52" s="6" t="s">
        <v>125</v>
      </c>
      <c r="B52" s="19">
        <v>0</v>
      </c>
      <c r="C52" s="49"/>
    </row>
    <row r="53" spans="1:3" ht="31.5" x14ac:dyDescent="0.2">
      <c r="A53" s="5" t="s">
        <v>126</v>
      </c>
      <c r="B53" s="43">
        <v>0.24195085702748112</v>
      </c>
      <c r="C53" s="49"/>
    </row>
    <row r="54" spans="1:3" x14ac:dyDescent="0.2">
      <c r="A54" s="5"/>
      <c r="B54" s="4"/>
      <c r="C54" s="49"/>
    </row>
    <row r="55" spans="1:3" ht="31.5" x14ac:dyDescent="0.2">
      <c r="A55" s="5" t="s">
        <v>127</v>
      </c>
      <c r="B55" s="19"/>
      <c r="C55" s="49"/>
    </row>
    <row r="56" spans="1:3" x14ac:dyDescent="0.2">
      <c r="A56" s="5"/>
      <c r="B56" s="19"/>
      <c r="C56" s="49"/>
    </row>
    <row r="57" spans="1:3" ht="31.5" x14ac:dyDescent="0.2">
      <c r="A57" s="5" t="s">
        <v>128</v>
      </c>
      <c r="B57" s="19">
        <v>572.71019000000001</v>
      </c>
      <c r="C57" s="49"/>
    </row>
    <row r="58" spans="1:3" ht="31.5" x14ac:dyDescent="0.2">
      <c r="A58" s="5" t="s">
        <v>129</v>
      </c>
      <c r="B58" s="19">
        <v>0.41987858415384277</v>
      </c>
      <c r="C58" s="49"/>
    </row>
    <row r="59" spans="1:3" x14ac:dyDescent="0.2">
      <c r="A59" s="5"/>
      <c r="B59" s="4"/>
      <c r="C59" s="49"/>
    </row>
    <row r="60" spans="1:3" x14ac:dyDescent="0.2">
      <c r="A60" s="5" t="s">
        <v>19</v>
      </c>
      <c r="B60" s="4"/>
      <c r="C60" s="49"/>
    </row>
    <row r="61" spans="1:3" ht="47.25" x14ac:dyDescent="0.2">
      <c r="A61" s="5" t="s">
        <v>147</v>
      </c>
      <c r="B61" s="4" t="s">
        <v>150</v>
      </c>
      <c r="C61" s="49"/>
    </row>
    <row r="62" spans="1:3" x14ac:dyDescent="0.2">
      <c r="A62" s="5" t="s">
        <v>130</v>
      </c>
      <c r="B62" s="20" t="s">
        <v>150</v>
      </c>
      <c r="C62" s="49"/>
    </row>
    <row r="63" spans="1:3" x14ac:dyDescent="0.2">
      <c r="A63" s="3"/>
      <c r="B63" s="3"/>
      <c r="C63" s="49"/>
    </row>
    <row r="66" spans="2:2" x14ac:dyDescent="0.2">
      <c r="B66" s="45"/>
    </row>
    <row r="67" spans="2:2" x14ac:dyDescent="0.2">
      <c r="B67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FAF84-9682-47D7-9746-17DC783EC16C}">
  <dimension ref="A1:C67"/>
  <sheetViews>
    <sheetView rightToLeft="1" topLeftCell="A61" workbookViewId="0">
      <selection activeCell="A9" sqref="A9"/>
    </sheetView>
  </sheetViews>
  <sheetFormatPr defaultRowHeight="15.75" x14ac:dyDescent="0.2"/>
  <cols>
    <col min="1" max="1" width="81.75" style="2" customWidth="1"/>
    <col min="2" max="2" width="46" style="2" customWidth="1"/>
  </cols>
  <sheetData>
    <row r="1" spans="1:3" ht="47.25" x14ac:dyDescent="0.2">
      <c r="A1" s="41" t="s">
        <v>148</v>
      </c>
      <c r="B1" s="1" t="s">
        <v>0</v>
      </c>
    </row>
    <row r="2" spans="1:3" x14ac:dyDescent="0.2">
      <c r="A2" s="3"/>
      <c r="B2" s="3"/>
    </row>
    <row r="3" spans="1:3" x14ac:dyDescent="0.2">
      <c r="A3" s="3"/>
      <c r="B3" s="4"/>
    </row>
    <row r="4" spans="1:3" x14ac:dyDescent="0.2">
      <c r="A4" s="3"/>
      <c r="B4" s="4"/>
    </row>
    <row r="5" spans="1:3" x14ac:dyDescent="0.2">
      <c r="A5" s="5" t="s">
        <v>1</v>
      </c>
      <c r="B5" s="19">
        <f>+B6+B7</f>
        <v>1.52</v>
      </c>
      <c r="C5" s="49"/>
    </row>
    <row r="6" spans="1:3" x14ac:dyDescent="0.2">
      <c r="A6" s="5" t="s">
        <v>2</v>
      </c>
      <c r="B6" s="19">
        <v>0</v>
      </c>
      <c r="C6" s="49"/>
    </row>
    <row r="7" spans="1:3" x14ac:dyDescent="0.2">
      <c r="A7" s="5" t="s">
        <v>3</v>
      </c>
      <c r="B7" s="19">
        <v>1.52</v>
      </c>
      <c r="C7" s="49"/>
    </row>
    <row r="8" spans="1:3" x14ac:dyDescent="0.2">
      <c r="A8" s="5"/>
      <c r="B8" s="4"/>
      <c r="C8" s="49"/>
    </row>
    <row r="9" spans="1:3" ht="31.5" x14ac:dyDescent="0.2">
      <c r="A9" s="5" t="s">
        <v>20</v>
      </c>
      <c r="B9" s="19">
        <f>SUM(B10:B11)</f>
        <v>0</v>
      </c>
      <c r="C9" s="49"/>
    </row>
    <row r="10" spans="1:3" x14ac:dyDescent="0.2">
      <c r="A10" s="5" t="s">
        <v>4</v>
      </c>
      <c r="B10" s="19">
        <v>0</v>
      </c>
      <c r="C10" s="49"/>
    </row>
    <row r="11" spans="1:3" x14ac:dyDescent="0.2">
      <c r="A11" s="5" t="s">
        <v>5</v>
      </c>
      <c r="B11" s="19">
        <v>0</v>
      </c>
      <c r="C11" s="49"/>
    </row>
    <row r="12" spans="1:3" x14ac:dyDescent="0.2">
      <c r="A12" s="5"/>
      <c r="B12" s="4"/>
      <c r="C12" s="49"/>
    </row>
    <row r="13" spans="1:3" x14ac:dyDescent="0.2">
      <c r="A13" s="5" t="s">
        <v>6</v>
      </c>
      <c r="B13" s="19">
        <v>0</v>
      </c>
      <c r="C13" s="49"/>
    </row>
    <row r="14" spans="1:3" x14ac:dyDescent="0.2">
      <c r="A14" s="5" t="s">
        <v>68</v>
      </c>
      <c r="B14" s="19">
        <v>0</v>
      </c>
      <c r="C14" s="49"/>
    </row>
    <row r="15" spans="1:3" x14ac:dyDescent="0.2">
      <c r="A15" s="5" t="s">
        <v>7</v>
      </c>
      <c r="B15" s="19">
        <v>0</v>
      </c>
      <c r="C15" s="49"/>
    </row>
    <row r="16" spans="1:3" x14ac:dyDescent="0.2">
      <c r="A16" s="5"/>
      <c r="B16" s="4"/>
      <c r="C16" s="49"/>
    </row>
    <row r="17" spans="1:3" x14ac:dyDescent="0.2">
      <c r="A17" s="5" t="s">
        <v>8</v>
      </c>
      <c r="B17" s="19">
        <v>0.15</v>
      </c>
      <c r="C17" s="49"/>
    </row>
    <row r="18" spans="1:3" x14ac:dyDescent="0.2">
      <c r="A18" s="5"/>
      <c r="B18" s="4"/>
      <c r="C18" s="49"/>
    </row>
    <row r="19" spans="1:3" x14ac:dyDescent="0.2">
      <c r="A19" s="5" t="s">
        <v>115</v>
      </c>
      <c r="B19" s="19">
        <v>0</v>
      </c>
      <c r="C19" s="49"/>
    </row>
    <row r="20" spans="1:3" x14ac:dyDescent="0.2">
      <c r="A20" s="5"/>
      <c r="B20" s="4"/>
      <c r="C20" s="49"/>
    </row>
    <row r="21" spans="1:3" x14ac:dyDescent="0.2">
      <c r="A21" s="5" t="s">
        <v>116</v>
      </c>
      <c r="B21" s="19">
        <v>0</v>
      </c>
      <c r="C21" s="49"/>
    </row>
    <row r="22" spans="1:3" x14ac:dyDescent="0.2">
      <c r="A22" s="5"/>
      <c r="B22" s="4"/>
      <c r="C22" s="49"/>
    </row>
    <row r="23" spans="1:3" x14ac:dyDescent="0.2">
      <c r="A23" s="5" t="s">
        <v>117</v>
      </c>
      <c r="B23" s="19">
        <f>+B21+B19+B17+B13+B9+B5</f>
        <v>1.67</v>
      </c>
      <c r="C23" s="49"/>
    </row>
    <row r="24" spans="1:3" x14ac:dyDescent="0.2">
      <c r="A24" s="5"/>
      <c r="B24" s="4"/>
      <c r="C24" s="49"/>
    </row>
    <row r="25" spans="1:3" x14ac:dyDescent="0.2">
      <c r="A25" s="5" t="s">
        <v>118</v>
      </c>
      <c r="B25" s="30">
        <f>+(B27+B26)/2</f>
        <v>1465</v>
      </c>
      <c r="C25" s="49"/>
    </row>
    <row r="26" spans="1:3" x14ac:dyDescent="0.2">
      <c r="A26" s="5" t="s">
        <v>145</v>
      </c>
      <c r="B26" s="30">
        <v>1446</v>
      </c>
      <c r="C26" s="49"/>
    </row>
    <row r="27" spans="1:3" x14ac:dyDescent="0.2">
      <c r="A27" s="5" t="s">
        <v>146</v>
      </c>
      <c r="B27" s="30">
        <v>1484</v>
      </c>
      <c r="C27" s="49"/>
    </row>
    <row r="28" spans="1:3" x14ac:dyDescent="0.2">
      <c r="A28" s="5"/>
      <c r="B28" s="4"/>
      <c r="C28" s="49"/>
    </row>
    <row r="29" spans="1:3" x14ac:dyDescent="0.2">
      <c r="A29" s="5" t="s">
        <v>119</v>
      </c>
      <c r="B29" s="21">
        <f>(B23/B25)*100</f>
        <v>0.11399317406143344</v>
      </c>
      <c r="C29" s="49"/>
    </row>
    <row r="30" spans="1:3" x14ac:dyDescent="0.2">
      <c r="A30" s="5"/>
      <c r="B30" s="4"/>
      <c r="C30" s="49"/>
    </row>
    <row r="31" spans="1:3" x14ac:dyDescent="0.2">
      <c r="A31" s="42" t="s">
        <v>9</v>
      </c>
      <c r="B31" s="4"/>
      <c r="C31" s="49"/>
    </row>
    <row r="32" spans="1:3" x14ac:dyDescent="0.2">
      <c r="A32" s="42"/>
      <c r="B32" s="4"/>
      <c r="C32" s="49"/>
    </row>
    <row r="33" spans="1:3" x14ac:dyDescent="0.2">
      <c r="A33" s="5" t="s">
        <v>120</v>
      </c>
      <c r="B33" s="21">
        <v>0</v>
      </c>
      <c r="C33" s="49"/>
    </row>
    <row r="34" spans="1:3" x14ac:dyDescent="0.2">
      <c r="A34" s="5"/>
      <c r="B34" s="4"/>
      <c r="C34" s="49"/>
    </row>
    <row r="35" spans="1:3" x14ac:dyDescent="0.2">
      <c r="A35" s="5" t="s">
        <v>121</v>
      </c>
      <c r="B35" s="19">
        <f>+B36+B37+B38+B39+B40+B41+B42+B43+B44</f>
        <v>0.15018999999999999</v>
      </c>
      <c r="C35" s="49"/>
    </row>
    <row r="36" spans="1:3" x14ac:dyDescent="0.2">
      <c r="A36" s="5" t="s">
        <v>10</v>
      </c>
      <c r="B36" s="19">
        <v>0</v>
      </c>
      <c r="C36" s="49"/>
    </row>
    <row r="37" spans="1:3" x14ac:dyDescent="0.2">
      <c r="A37" s="5" t="s">
        <v>11</v>
      </c>
      <c r="B37" s="19">
        <v>0</v>
      </c>
      <c r="C37" s="49"/>
    </row>
    <row r="38" spans="1:3" x14ac:dyDescent="0.2">
      <c r="A38" s="5" t="s">
        <v>12</v>
      </c>
      <c r="B38" s="19">
        <v>0</v>
      </c>
      <c r="C38" s="49"/>
    </row>
    <row r="39" spans="1:3" x14ac:dyDescent="0.2">
      <c r="A39" s="5" t="s">
        <v>13</v>
      </c>
      <c r="B39" s="19">
        <v>0</v>
      </c>
      <c r="C39" s="49"/>
    </row>
    <row r="40" spans="1:3" ht="31.5" x14ac:dyDescent="0.2">
      <c r="A40" s="5" t="s">
        <v>14</v>
      </c>
      <c r="B40" s="20">
        <v>1.9000000000000001E-4</v>
      </c>
      <c r="C40" s="49"/>
    </row>
    <row r="41" spans="1:3" ht="31.5" x14ac:dyDescent="0.2">
      <c r="A41" s="5" t="s">
        <v>15</v>
      </c>
      <c r="B41" s="20">
        <v>0</v>
      </c>
      <c r="C41" s="49"/>
    </row>
    <row r="42" spans="1:3" ht="31.5" x14ac:dyDescent="0.2">
      <c r="A42" s="5" t="s">
        <v>16</v>
      </c>
      <c r="B42" s="20">
        <v>0</v>
      </c>
      <c r="C42" s="49"/>
    </row>
    <row r="43" spans="1:3" ht="31.5" x14ac:dyDescent="0.2">
      <c r="A43" s="5" t="s">
        <v>17</v>
      </c>
      <c r="B43" s="20">
        <v>0.15</v>
      </c>
      <c r="C43" s="49"/>
    </row>
    <row r="44" spans="1:3" x14ac:dyDescent="0.2">
      <c r="A44" s="5" t="s">
        <v>18</v>
      </c>
      <c r="B44" s="20">
        <v>0</v>
      </c>
      <c r="C44" s="49"/>
    </row>
    <row r="45" spans="1:3" x14ac:dyDescent="0.2">
      <c r="A45" s="5"/>
      <c r="B45" s="4"/>
      <c r="C45" s="49"/>
    </row>
    <row r="46" spans="1:3" x14ac:dyDescent="0.2">
      <c r="A46" s="5" t="s">
        <v>122</v>
      </c>
      <c r="B46" s="21">
        <f>(B35/B27)*100</f>
        <v>1.0120619946091643E-2</v>
      </c>
      <c r="C46" s="49"/>
    </row>
    <row r="47" spans="1:3" x14ac:dyDescent="0.2">
      <c r="A47" s="5"/>
      <c r="B47" s="4"/>
      <c r="C47" s="49"/>
    </row>
    <row r="48" spans="1:3" x14ac:dyDescent="0.2">
      <c r="A48" s="5" t="s">
        <v>123</v>
      </c>
      <c r="B48" s="4">
        <v>0.01</v>
      </c>
      <c r="C48" s="49"/>
    </row>
    <row r="49" spans="1:3" x14ac:dyDescent="0.2">
      <c r="A49" s="5"/>
      <c r="B49" s="4"/>
      <c r="C49" s="49"/>
    </row>
    <row r="50" spans="1:3" ht="31.5" x14ac:dyDescent="0.2">
      <c r="A50" s="5" t="s">
        <v>124</v>
      </c>
      <c r="B50" s="20">
        <f>B48-B46</f>
        <v>-1.2061994609164316E-4</v>
      </c>
      <c r="C50" s="49"/>
    </row>
    <row r="51" spans="1:3" x14ac:dyDescent="0.2">
      <c r="A51" s="5"/>
      <c r="B51" s="20"/>
      <c r="C51" s="49"/>
    </row>
    <row r="52" spans="1:3" x14ac:dyDescent="0.2">
      <c r="A52" s="5" t="s">
        <v>125</v>
      </c>
      <c r="B52" s="19">
        <v>0</v>
      </c>
      <c r="C52" s="49"/>
    </row>
    <row r="53" spans="1:3" ht="31.5" x14ac:dyDescent="0.2">
      <c r="A53" s="5" t="s">
        <v>126</v>
      </c>
      <c r="B53" s="19">
        <f>(B35-B52)/B27*100</f>
        <v>1.0120619946091643E-2</v>
      </c>
      <c r="C53" s="49"/>
    </row>
    <row r="54" spans="1:3" x14ac:dyDescent="0.2">
      <c r="A54" s="5"/>
      <c r="B54" s="4"/>
      <c r="C54" s="49"/>
    </row>
    <row r="55" spans="1:3" x14ac:dyDescent="0.2">
      <c r="A55" s="5" t="s">
        <v>127</v>
      </c>
      <c r="B55" s="19"/>
      <c r="C55" s="49"/>
    </row>
    <row r="56" spans="1:3" x14ac:dyDescent="0.2">
      <c r="A56" s="5"/>
      <c r="B56" s="19"/>
      <c r="C56" s="49"/>
    </row>
    <row r="57" spans="1:3" x14ac:dyDescent="0.2">
      <c r="A57" s="5" t="s">
        <v>128</v>
      </c>
      <c r="B57" s="19">
        <f>+B35+B23-B52</f>
        <v>1.82019</v>
      </c>
      <c r="C57" s="49"/>
    </row>
    <row r="58" spans="1:3" x14ac:dyDescent="0.2">
      <c r="A58" s="5" t="s">
        <v>129</v>
      </c>
      <c r="B58" s="19">
        <f>(B57/B25)*100</f>
        <v>0.12424505119453925</v>
      </c>
      <c r="C58" s="49"/>
    </row>
    <row r="59" spans="1:3" x14ac:dyDescent="0.2">
      <c r="A59" s="5"/>
      <c r="B59" s="4"/>
      <c r="C59" s="49"/>
    </row>
    <row r="60" spans="1:3" x14ac:dyDescent="0.2">
      <c r="A60" s="5" t="s">
        <v>19</v>
      </c>
      <c r="B60" s="4"/>
      <c r="C60" s="49"/>
    </row>
    <row r="61" spans="1:3" ht="31.5" x14ac:dyDescent="0.2">
      <c r="A61" s="5" t="s">
        <v>147</v>
      </c>
      <c r="B61" s="20">
        <v>1.4999999999999999E-2</v>
      </c>
      <c r="C61" s="49"/>
    </row>
    <row r="62" spans="1:3" x14ac:dyDescent="0.2">
      <c r="A62" s="5" t="s">
        <v>130</v>
      </c>
      <c r="B62" s="20">
        <f>+B61+B29</f>
        <v>0.12899317406143346</v>
      </c>
      <c r="C62" s="49"/>
    </row>
    <row r="63" spans="1:3" x14ac:dyDescent="0.2">
      <c r="A63" s="3"/>
      <c r="B63" s="3"/>
      <c r="C63" s="49"/>
    </row>
    <row r="66" spans="2:2" x14ac:dyDescent="0.2">
      <c r="B66" s="44"/>
    </row>
    <row r="67" spans="2:2" x14ac:dyDescent="0.2">
      <c r="B67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91E2C-3753-4FD1-8AD3-0812034671B6}">
  <dimension ref="A1:C67"/>
  <sheetViews>
    <sheetView rightToLeft="1" topLeftCell="A53" workbookViewId="0">
      <selection activeCell="A53" sqref="A53"/>
    </sheetView>
  </sheetViews>
  <sheetFormatPr defaultRowHeight="15.75" x14ac:dyDescent="0.2"/>
  <cols>
    <col min="1" max="1" width="81.75" style="2" customWidth="1"/>
    <col min="2" max="2" width="46" style="2" customWidth="1"/>
  </cols>
  <sheetData>
    <row r="1" spans="1:3" ht="47.25" x14ac:dyDescent="0.2">
      <c r="A1" s="51" t="s">
        <v>149</v>
      </c>
      <c r="B1" s="1" t="s">
        <v>0</v>
      </c>
    </row>
    <row r="2" spans="1:3" x14ac:dyDescent="0.2">
      <c r="A2" s="50"/>
      <c r="B2" s="50"/>
    </row>
    <row r="3" spans="1:3" x14ac:dyDescent="0.2">
      <c r="A3" s="3"/>
      <c r="B3" s="4"/>
    </row>
    <row r="4" spans="1:3" x14ac:dyDescent="0.2">
      <c r="A4" s="3"/>
      <c r="B4" s="4"/>
    </row>
    <row r="5" spans="1:3" x14ac:dyDescent="0.2">
      <c r="A5" s="5" t="s">
        <v>1</v>
      </c>
      <c r="B5" s="19">
        <f>+B6+B7</f>
        <v>114.97</v>
      </c>
      <c r="C5" s="49"/>
    </row>
    <row r="6" spans="1:3" x14ac:dyDescent="0.2">
      <c r="A6" s="5" t="s">
        <v>2</v>
      </c>
      <c r="B6" s="19">
        <v>0</v>
      </c>
      <c r="C6" s="49"/>
    </row>
    <row r="7" spans="1:3" x14ac:dyDescent="0.2">
      <c r="A7" s="5" t="s">
        <v>3</v>
      </c>
      <c r="B7" s="19">
        <v>114.97</v>
      </c>
      <c r="C7" s="49"/>
    </row>
    <row r="8" spans="1:3" x14ac:dyDescent="0.2">
      <c r="A8" s="5"/>
      <c r="B8" s="4"/>
      <c r="C8" s="49"/>
    </row>
    <row r="9" spans="1:3" ht="31.5" x14ac:dyDescent="0.2">
      <c r="A9" s="5" t="s">
        <v>20</v>
      </c>
      <c r="B9" s="19">
        <f>SUM(B10:B11)</f>
        <v>0</v>
      </c>
      <c r="C9" s="49"/>
    </row>
    <row r="10" spans="1:3" x14ac:dyDescent="0.2">
      <c r="A10" s="5" t="s">
        <v>4</v>
      </c>
      <c r="B10" s="19">
        <v>0</v>
      </c>
      <c r="C10" s="49"/>
    </row>
    <row r="11" spans="1:3" x14ac:dyDescent="0.2">
      <c r="A11" s="5" t="s">
        <v>5</v>
      </c>
      <c r="B11" s="19">
        <v>0</v>
      </c>
      <c r="C11" s="49"/>
    </row>
    <row r="12" spans="1:3" x14ac:dyDescent="0.2">
      <c r="A12" s="5"/>
      <c r="B12" s="4"/>
      <c r="C12" s="49"/>
    </row>
    <row r="13" spans="1:3" x14ac:dyDescent="0.2">
      <c r="A13" s="5" t="s">
        <v>6</v>
      </c>
      <c r="B13" s="19">
        <v>0</v>
      </c>
      <c r="C13" s="49"/>
    </row>
    <row r="14" spans="1:3" x14ac:dyDescent="0.2">
      <c r="A14" s="5" t="s">
        <v>114</v>
      </c>
      <c r="B14" s="19">
        <v>0</v>
      </c>
      <c r="C14" s="49"/>
    </row>
    <row r="15" spans="1:3" x14ac:dyDescent="0.2">
      <c r="A15" s="5" t="s">
        <v>7</v>
      </c>
      <c r="B15" s="19">
        <v>0</v>
      </c>
      <c r="C15" s="49"/>
    </row>
    <row r="16" spans="1:3" x14ac:dyDescent="0.2">
      <c r="A16" s="5"/>
      <c r="B16" s="4"/>
      <c r="C16" s="49"/>
    </row>
    <row r="17" spans="1:3" x14ac:dyDescent="0.2">
      <c r="A17" s="5" t="s">
        <v>8</v>
      </c>
      <c r="B17" s="20">
        <v>120.54</v>
      </c>
      <c r="C17" s="49"/>
    </row>
    <row r="18" spans="1:3" x14ac:dyDescent="0.2">
      <c r="A18" s="5"/>
      <c r="B18" s="4"/>
      <c r="C18" s="49"/>
    </row>
    <row r="19" spans="1:3" x14ac:dyDescent="0.2">
      <c r="A19" s="5" t="s">
        <v>115</v>
      </c>
      <c r="B19" s="19">
        <v>0</v>
      </c>
      <c r="C19" s="49"/>
    </row>
    <row r="20" spans="1:3" x14ac:dyDescent="0.2">
      <c r="A20" s="5"/>
      <c r="B20" s="4"/>
      <c r="C20" s="49"/>
    </row>
    <row r="21" spans="1:3" x14ac:dyDescent="0.2">
      <c r="A21" s="5" t="s">
        <v>116</v>
      </c>
      <c r="B21" s="19">
        <v>0</v>
      </c>
      <c r="C21" s="49"/>
    </row>
    <row r="22" spans="1:3" x14ac:dyDescent="0.2">
      <c r="A22" s="5"/>
      <c r="B22" s="4"/>
      <c r="C22" s="49"/>
    </row>
    <row r="23" spans="1:3" x14ac:dyDescent="0.2">
      <c r="A23" s="5" t="s">
        <v>117</v>
      </c>
      <c r="B23" s="19">
        <f>+B21+B19+B17+B13+B9+B5</f>
        <v>235.51</v>
      </c>
      <c r="C23" s="49"/>
    </row>
    <row r="24" spans="1:3" x14ac:dyDescent="0.2">
      <c r="A24" s="5"/>
      <c r="B24" s="4"/>
      <c r="C24" s="49"/>
    </row>
    <row r="25" spans="1:3" x14ac:dyDescent="0.2">
      <c r="A25" s="5" t="s">
        <v>118</v>
      </c>
      <c r="B25" s="30">
        <f>+(B27+B26)/2</f>
        <v>134934</v>
      </c>
      <c r="C25" s="49"/>
    </row>
    <row r="26" spans="1:3" x14ac:dyDescent="0.2">
      <c r="A26" s="5" t="s">
        <v>145</v>
      </c>
      <c r="B26" s="30">
        <v>132675</v>
      </c>
      <c r="C26" s="49"/>
    </row>
    <row r="27" spans="1:3" x14ac:dyDescent="0.2">
      <c r="A27" s="5" t="s">
        <v>146</v>
      </c>
      <c r="B27" s="30">
        <v>137193</v>
      </c>
      <c r="C27" s="49"/>
    </row>
    <row r="28" spans="1:3" x14ac:dyDescent="0.2">
      <c r="A28" s="5"/>
      <c r="B28" s="4"/>
      <c r="C28" s="49"/>
    </row>
    <row r="29" spans="1:3" x14ac:dyDescent="0.2">
      <c r="A29" s="5" t="s">
        <v>119</v>
      </c>
      <c r="B29" s="21">
        <f>(B23/B25)*100</f>
        <v>0.17453718114040936</v>
      </c>
      <c r="C29" s="49"/>
    </row>
    <row r="30" spans="1:3" x14ac:dyDescent="0.2">
      <c r="A30" s="5"/>
      <c r="B30" s="4"/>
      <c r="C30" s="49"/>
    </row>
    <row r="31" spans="1:3" x14ac:dyDescent="0.2">
      <c r="A31" s="42" t="s">
        <v>9</v>
      </c>
      <c r="B31" s="4"/>
      <c r="C31" s="49"/>
    </row>
    <row r="32" spans="1:3" x14ac:dyDescent="0.2">
      <c r="A32" s="5"/>
      <c r="B32" s="4"/>
      <c r="C32" s="49"/>
    </row>
    <row r="33" spans="1:3" x14ac:dyDescent="0.2">
      <c r="A33" s="5" t="s">
        <v>120</v>
      </c>
      <c r="B33" s="4">
        <v>5.01</v>
      </c>
      <c r="C33" s="49"/>
    </row>
    <row r="34" spans="1:3" x14ac:dyDescent="0.2">
      <c r="A34" s="5"/>
      <c r="B34" s="4"/>
      <c r="C34" s="49"/>
    </row>
    <row r="35" spans="1:3" x14ac:dyDescent="0.2">
      <c r="A35" s="5" t="s">
        <v>121</v>
      </c>
      <c r="B35" s="19">
        <f>+B36+B37+B38+B39+B40+B41+B42+B43+B44</f>
        <v>335.38</v>
      </c>
      <c r="C35" s="49"/>
    </row>
    <row r="36" spans="1:3" x14ac:dyDescent="0.2">
      <c r="A36" s="5" t="s">
        <v>10</v>
      </c>
      <c r="B36" s="19">
        <v>46.62</v>
      </c>
      <c r="C36" s="49"/>
    </row>
    <row r="37" spans="1:3" x14ac:dyDescent="0.2">
      <c r="A37" s="5" t="s">
        <v>11</v>
      </c>
      <c r="B37" s="19">
        <v>170.47</v>
      </c>
      <c r="C37" s="49"/>
    </row>
    <row r="38" spans="1:3" x14ac:dyDescent="0.2">
      <c r="A38" s="5" t="s">
        <v>12</v>
      </c>
      <c r="B38" s="19">
        <v>0</v>
      </c>
      <c r="C38" s="49"/>
    </row>
    <row r="39" spans="1:3" x14ac:dyDescent="0.2">
      <c r="A39" s="5" t="s">
        <v>13</v>
      </c>
      <c r="B39" s="19">
        <v>0</v>
      </c>
      <c r="C39" s="49"/>
    </row>
    <row r="40" spans="1:3" ht="31.5" x14ac:dyDescent="0.2">
      <c r="A40" s="5" t="s">
        <v>14</v>
      </c>
      <c r="B40" s="20">
        <v>0.7</v>
      </c>
      <c r="C40" s="49"/>
    </row>
    <row r="41" spans="1:3" ht="31.5" x14ac:dyDescent="0.2">
      <c r="A41" s="5" t="s">
        <v>15</v>
      </c>
      <c r="B41" s="20">
        <v>85.21</v>
      </c>
      <c r="C41" s="49"/>
    </row>
    <row r="42" spans="1:3" ht="31.5" x14ac:dyDescent="0.2">
      <c r="A42" s="5" t="s">
        <v>16</v>
      </c>
      <c r="B42" s="20">
        <v>0</v>
      </c>
      <c r="C42" s="49"/>
    </row>
    <row r="43" spans="1:3" ht="31.5" x14ac:dyDescent="0.2">
      <c r="A43" s="5" t="s">
        <v>17</v>
      </c>
      <c r="B43" s="20">
        <v>32.380000000000003</v>
      </c>
      <c r="C43" s="49"/>
    </row>
    <row r="44" spans="1:3" x14ac:dyDescent="0.2">
      <c r="A44" s="5" t="s">
        <v>18</v>
      </c>
      <c r="B44" s="20">
        <v>0</v>
      </c>
      <c r="C44" s="49"/>
    </row>
    <row r="45" spans="1:3" x14ac:dyDescent="0.2">
      <c r="A45" s="5"/>
      <c r="B45" s="4"/>
      <c r="C45" s="49"/>
    </row>
    <row r="46" spans="1:3" x14ac:dyDescent="0.2">
      <c r="A46" s="5" t="s">
        <v>122</v>
      </c>
      <c r="B46" s="21">
        <f>(B35/B27)*100</f>
        <v>0.24445853651425364</v>
      </c>
      <c r="C46" s="49"/>
    </row>
    <row r="47" spans="1:3" x14ac:dyDescent="0.2">
      <c r="A47" s="5"/>
      <c r="B47" s="4"/>
      <c r="C47" s="49"/>
    </row>
    <row r="48" spans="1:3" x14ac:dyDescent="0.2">
      <c r="A48" s="5" t="s">
        <v>123</v>
      </c>
      <c r="B48" s="4">
        <v>0.24</v>
      </c>
      <c r="C48" s="49"/>
    </row>
    <row r="49" spans="1:3" x14ac:dyDescent="0.2">
      <c r="A49" s="5"/>
      <c r="B49" s="4"/>
      <c r="C49" s="49"/>
    </row>
    <row r="50" spans="1:3" ht="31.5" x14ac:dyDescent="0.2">
      <c r="A50" s="5" t="s">
        <v>124</v>
      </c>
      <c r="B50" s="20">
        <f>B48-B46</f>
        <v>-4.4585365142536526E-3</v>
      </c>
      <c r="C50" s="49"/>
    </row>
    <row r="51" spans="1:3" x14ac:dyDescent="0.2">
      <c r="A51" s="5"/>
      <c r="B51" s="20"/>
      <c r="C51" s="49"/>
    </row>
    <row r="52" spans="1:3" x14ac:dyDescent="0.2">
      <c r="A52" s="6" t="s">
        <v>125</v>
      </c>
      <c r="B52" s="19">
        <v>0</v>
      </c>
      <c r="C52" s="49"/>
    </row>
    <row r="53" spans="1:3" ht="31.5" x14ac:dyDescent="0.2">
      <c r="A53" s="5" t="s">
        <v>126</v>
      </c>
      <c r="B53" s="19">
        <f>(B35-B52)/B27*100</f>
        <v>0.24445853651425364</v>
      </c>
      <c r="C53" s="49"/>
    </row>
    <row r="54" spans="1:3" x14ac:dyDescent="0.2">
      <c r="A54" s="5"/>
      <c r="B54" s="4"/>
      <c r="C54" s="49"/>
    </row>
    <row r="55" spans="1:3" x14ac:dyDescent="0.2">
      <c r="A55" s="5" t="s">
        <v>127</v>
      </c>
      <c r="B55" s="19"/>
      <c r="C55" s="49"/>
    </row>
    <row r="56" spans="1:3" x14ac:dyDescent="0.2">
      <c r="A56" s="5"/>
      <c r="B56" s="19"/>
      <c r="C56" s="49"/>
    </row>
    <row r="57" spans="1:3" x14ac:dyDescent="0.2">
      <c r="A57" s="5" t="s">
        <v>128</v>
      </c>
      <c r="B57" s="19">
        <f>+B35+B23-B52</f>
        <v>570.89</v>
      </c>
      <c r="C57" s="49"/>
    </row>
    <row r="58" spans="1:3" x14ac:dyDescent="0.2">
      <c r="A58" s="5" t="s">
        <v>129</v>
      </c>
      <c r="B58" s="32">
        <f>(B57/B25)*100</f>
        <v>0.42308832466242752</v>
      </c>
      <c r="C58" s="49"/>
    </row>
    <row r="59" spans="1:3" x14ac:dyDescent="0.2">
      <c r="A59" s="5"/>
      <c r="B59" s="4"/>
      <c r="C59" s="49"/>
    </row>
    <row r="60" spans="1:3" x14ac:dyDescent="0.2">
      <c r="A60" s="5" t="s">
        <v>19</v>
      </c>
      <c r="B60" s="4"/>
      <c r="C60" s="49"/>
    </row>
    <row r="61" spans="1:3" ht="31.5" x14ac:dyDescent="0.2">
      <c r="A61" s="5" t="s">
        <v>147</v>
      </c>
      <c r="B61" s="4">
        <v>0.28999999999999998</v>
      </c>
      <c r="C61" s="49"/>
    </row>
    <row r="62" spans="1:3" x14ac:dyDescent="0.2">
      <c r="A62" s="5" t="s">
        <v>130</v>
      </c>
      <c r="B62" s="20">
        <f>+B61+B29</f>
        <v>0.46453718114040932</v>
      </c>
      <c r="C62" s="49"/>
    </row>
    <row r="63" spans="1:3" x14ac:dyDescent="0.2">
      <c r="A63" s="3"/>
      <c r="B63" s="3"/>
      <c r="C63" s="49"/>
    </row>
    <row r="65" spans="2:2" x14ac:dyDescent="0.2">
      <c r="B65" s="29"/>
    </row>
    <row r="66" spans="2:2" x14ac:dyDescent="0.2">
      <c r="B66" s="44"/>
    </row>
    <row r="67" spans="2:2" x14ac:dyDescent="0.2">
      <c r="B67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B9E8-E53E-4A7E-AFA6-9C5C77BF29A8}">
  <dimension ref="A1:F55"/>
  <sheetViews>
    <sheetView rightToLeft="1" topLeftCell="A67" workbookViewId="0">
      <selection activeCell="B62" sqref="B62"/>
    </sheetView>
  </sheetViews>
  <sheetFormatPr defaultColWidth="9" defaultRowHeight="15.75" x14ac:dyDescent="0.25"/>
  <cols>
    <col min="1" max="1" width="29.375" style="9" customWidth="1"/>
    <col min="2" max="2" width="52" style="9" customWidth="1"/>
    <col min="3" max="16384" width="9" style="9"/>
  </cols>
  <sheetData>
    <row r="1" spans="1:2" ht="71.25" customHeight="1" thickBot="1" x14ac:dyDescent="0.3">
      <c r="A1" s="7" t="s">
        <v>78</v>
      </c>
      <c r="B1" s="8" t="s">
        <v>0</v>
      </c>
    </row>
    <row r="2" spans="1:2" ht="48" thickBot="1" x14ac:dyDescent="0.3">
      <c r="A2" s="10" t="s">
        <v>21</v>
      </c>
      <c r="B2" s="11"/>
    </row>
    <row r="3" spans="1:2" ht="16.5" thickBot="1" x14ac:dyDescent="0.3">
      <c r="A3" s="10" t="s">
        <v>22</v>
      </c>
      <c r="B3" s="11"/>
    </row>
    <row r="4" spans="1:2" ht="16.5" thickBot="1" x14ac:dyDescent="0.3">
      <c r="A4" s="12" t="s">
        <v>39</v>
      </c>
      <c r="B4" s="22">
        <v>0</v>
      </c>
    </row>
    <row r="5" spans="1:2" ht="16.5" thickBot="1" x14ac:dyDescent="0.3">
      <c r="A5" s="12" t="s">
        <v>40</v>
      </c>
      <c r="B5" s="22">
        <v>0</v>
      </c>
    </row>
    <row r="6" spans="1:2" ht="16.5" thickBot="1" x14ac:dyDescent="0.3">
      <c r="A6" s="12" t="s">
        <v>38</v>
      </c>
      <c r="B6" s="22">
        <v>0</v>
      </c>
    </row>
    <row r="7" spans="1:2" ht="16.5" thickBot="1" x14ac:dyDescent="0.3">
      <c r="A7" s="10" t="s">
        <v>80</v>
      </c>
      <c r="B7" s="22"/>
    </row>
    <row r="8" spans="1:2" ht="15" customHeight="1" thickBot="1" x14ac:dyDescent="0.3">
      <c r="A8" s="12" t="s">
        <v>142</v>
      </c>
      <c r="B8" s="11">
        <v>53.76</v>
      </c>
    </row>
    <row r="9" spans="1:2" ht="16.5" thickBot="1" x14ac:dyDescent="0.3">
      <c r="A9" s="12" t="s">
        <v>143</v>
      </c>
      <c r="B9" s="11">
        <v>62.73</v>
      </c>
    </row>
    <row r="10" spans="1:2" ht="14.25" customHeight="1" thickBot="1" x14ac:dyDescent="0.3">
      <c r="A10" s="12" t="s">
        <v>38</v>
      </c>
      <c r="B10" s="22">
        <v>0</v>
      </c>
    </row>
    <row r="11" spans="1:2" ht="16.5" thickBot="1" x14ac:dyDescent="0.3">
      <c r="A11" s="10" t="s">
        <v>24</v>
      </c>
      <c r="B11" s="22">
        <f>SUM(B4:B10)</f>
        <v>116.49</v>
      </c>
    </row>
    <row r="12" spans="1:2" ht="16.5" thickBot="1" x14ac:dyDescent="0.3">
      <c r="A12" s="13"/>
      <c r="B12" s="11"/>
    </row>
    <row r="13" spans="1:2" ht="16.5" thickBot="1" x14ac:dyDescent="0.3">
      <c r="A13" s="10" t="s">
        <v>25</v>
      </c>
      <c r="B13" s="11"/>
    </row>
    <row r="14" spans="1:2" ht="16.5" thickBot="1" x14ac:dyDescent="0.3">
      <c r="A14" s="10" t="s">
        <v>22</v>
      </c>
      <c r="B14" s="11"/>
    </row>
    <row r="15" spans="1:2" ht="16.5" thickBot="1" x14ac:dyDescent="0.3">
      <c r="A15" s="12" t="s">
        <v>39</v>
      </c>
      <c r="B15" s="22">
        <v>0</v>
      </c>
    </row>
    <row r="16" spans="1:2" ht="16.5" thickBot="1" x14ac:dyDescent="0.3">
      <c r="A16" s="12" t="s">
        <v>40</v>
      </c>
      <c r="B16" s="22">
        <v>0</v>
      </c>
    </row>
    <row r="17" spans="1:6" ht="16.5" thickBot="1" x14ac:dyDescent="0.3">
      <c r="A17" s="12" t="s">
        <v>38</v>
      </c>
      <c r="B17" s="46"/>
    </row>
    <row r="18" spans="1:6" ht="16.5" thickBot="1" x14ac:dyDescent="0.3">
      <c r="A18" s="10" t="s">
        <v>23</v>
      </c>
      <c r="B18" s="11"/>
    </row>
    <row r="19" spans="1:6" ht="16.5" thickBot="1" x14ac:dyDescent="0.3">
      <c r="A19" s="12" t="s">
        <v>39</v>
      </c>
      <c r="B19" s="22">
        <v>0</v>
      </c>
    </row>
    <row r="20" spans="1:6" ht="16.5" thickBot="1" x14ac:dyDescent="0.3">
      <c r="A20" s="12" t="s">
        <v>40</v>
      </c>
      <c r="B20" s="22">
        <v>0</v>
      </c>
      <c r="F20" s="40"/>
    </row>
    <row r="21" spans="1:6" ht="16.5" thickBot="1" x14ac:dyDescent="0.3">
      <c r="A21" s="12" t="s">
        <v>38</v>
      </c>
      <c r="B21" s="22">
        <v>0</v>
      </c>
    </row>
    <row r="22" spans="1:6" ht="16.5" thickBot="1" x14ac:dyDescent="0.3">
      <c r="A22" s="10" t="s">
        <v>26</v>
      </c>
      <c r="B22" s="22">
        <f>SUM(B15:B21)</f>
        <v>0</v>
      </c>
    </row>
    <row r="23" spans="1:6" ht="16.5" thickBot="1" x14ac:dyDescent="0.3">
      <c r="A23" s="12"/>
      <c r="B23" s="11"/>
    </row>
    <row r="24" spans="1:6" ht="48" thickBot="1" x14ac:dyDescent="0.3">
      <c r="A24" s="10" t="s">
        <v>27</v>
      </c>
      <c r="B24" s="11"/>
    </row>
    <row r="25" spans="1:6" ht="16.5" thickBot="1" x14ac:dyDescent="0.3">
      <c r="A25" s="12" t="s">
        <v>41</v>
      </c>
      <c r="B25" s="22">
        <v>0</v>
      </c>
    </row>
    <row r="26" spans="1:6" ht="16.5" thickBot="1" x14ac:dyDescent="0.3">
      <c r="A26" s="12" t="s">
        <v>42</v>
      </c>
      <c r="B26" s="22">
        <v>0</v>
      </c>
    </row>
    <row r="27" spans="1:6" ht="16.5" thickBot="1" x14ac:dyDescent="0.3">
      <c r="A27" s="12" t="s">
        <v>38</v>
      </c>
      <c r="B27" s="22">
        <v>0</v>
      </c>
    </row>
    <row r="28" spans="1:6" ht="48" thickBot="1" x14ac:dyDescent="0.3">
      <c r="A28" s="10" t="s">
        <v>28</v>
      </c>
      <c r="B28" s="22">
        <f>SUM(B25:B27)</f>
        <v>0</v>
      </c>
    </row>
    <row r="29" spans="1:6" ht="16.5" thickBot="1" x14ac:dyDescent="0.3">
      <c r="A29" s="10"/>
      <c r="B29" s="11"/>
    </row>
    <row r="30" spans="1:6" ht="32.25" thickBot="1" x14ac:dyDescent="0.3">
      <c r="A30" s="10" t="s">
        <v>29</v>
      </c>
      <c r="B30" s="11"/>
    </row>
    <row r="31" spans="1:6" ht="16.5" thickBot="1" x14ac:dyDescent="0.3">
      <c r="A31" s="12" t="s">
        <v>41</v>
      </c>
      <c r="B31" s="22">
        <v>0</v>
      </c>
    </row>
    <row r="32" spans="1:6" ht="16.5" thickBot="1" x14ac:dyDescent="0.3">
      <c r="A32" s="12" t="s">
        <v>42</v>
      </c>
      <c r="B32" s="22">
        <v>0</v>
      </c>
    </row>
    <row r="33" spans="1:2" ht="16.5" thickBot="1" x14ac:dyDescent="0.3">
      <c r="A33" s="12" t="s">
        <v>38</v>
      </c>
      <c r="B33" s="22">
        <v>0</v>
      </c>
    </row>
    <row r="34" spans="1:2" ht="32.25" thickBot="1" x14ac:dyDescent="0.3">
      <c r="A34" s="10" t="s">
        <v>30</v>
      </c>
      <c r="B34" s="22">
        <v>0</v>
      </c>
    </row>
    <row r="35" spans="1:2" ht="16.5" thickBot="1" x14ac:dyDescent="0.3">
      <c r="A35" s="12"/>
      <c r="B35" s="22"/>
    </row>
    <row r="36" spans="1:2" ht="32.25" thickBot="1" x14ac:dyDescent="0.3">
      <c r="A36" s="10" t="s">
        <v>31</v>
      </c>
      <c r="B36" s="22"/>
    </row>
    <row r="37" spans="1:2" ht="16.5" thickBot="1" x14ac:dyDescent="0.3">
      <c r="A37" s="12" t="s">
        <v>43</v>
      </c>
      <c r="B37" s="22">
        <v>0</v>
      </c>
    </row>
    <row r="38" spans="1:2" ht="16.5" thickBot="1" x14ac:dyDescent="0.3">
      <c r="A38" s="12" t="s">
        <v>44</v>
      </c>
      <c r="B38" s="22">
        <v>0</v>
      </c>
    </row>
    <row r="39" spans="1:2" ht="16.5" thickBot="1" x14ac:dyDescent="0.3">
      <c r="A39" s="12" t="s">
        <v>38</v>
      </c>
      <c r="B39" s="23">
        <v>120.69</v>
      </c>
    </row>
    <row r="40" spans="1:2" ht="16.5" thickBot="1" x14ac:dyDescent="0.3">
      <c r="A40" s="10" t="s">
        <v>32</v>
      </c>
      <c r="B40" s="23">
        <f>SUM(B37:B39)</f>
        <v>120.69</v>
      </c>
    </row>
    <row r="41" spans="1:2" ht="16.5" thickBot="1" x14ac:dyDescent="0.3">
      <c r="A41" s="10"/>
      <c r="B41" s="11"/>
    </row>
    <row r="42" spans="1:2" ht="16.5" thickBot="1" x14ac:dyDescent="0.3">
      <c r="A42" s="10"/>
      <c r="B42" s="11"/>
    </row>
    <row r="43" spans="1:2" ht="32.25" thickBot="1" x14ac:dyDescent="0.3">
      <c r="A43" s="10" t="s">
        <v>33</v>
      </c>
      <c r="B43" s="11"/>
    </row>
    <row r="44" spans="1:2" ht="16.5" thickBot="1" x14ac:dyDescent="0.3">
      <c r="A44" s="12" t="s">
        <v>41</v>
      </c>
      <c r="B44" s="22">
        <v>0</v>
      </c>
    </row>
    <row r="45" spans="1:2" ht="16.5" thickBot="1" x14ac:dyDescent="0.3">
      <c r="A45" s="12" t="s">
        <v>42</v>
      </c>
      <c r="B45" s="22">
        <v>0</v>
      </c>
    </row>
    <row r="46" spans="1:2" ht="16.5" thickBot="1" x14ac:dyDescent="0.3">
      <c r="A46" s="12" t="s">
        <v>38</v>
      </c>
      <c r="B46" s="22">
        <v>0</v>
      </c>
    </row>
    <row r="47" spans="1:2" ht="32.25" thickBot="1" x14ac:dyDescent="0.3">
      <c r="A47" s="10" t="s">
        <v>34</v>
      </c>
      <c r="B47" s="23">
        <f>SUM(B44:B46)</f>
        <v>0</v>
      </c>
    </row>
    <row r="48" spans="1:2" ht="16.5" thickBot="1" x14ac:dyDescent="0.3">
      <c r="A48" s="12"/>
      <c r="B48" s="11"/>
    </row>
    <row r="49" spans="1:3" ht="16.5" thickBot="1" x14ac:dyDescent="0.3">
      <c r="A49" s="10" t="s">
        <v>35</v>
      </c>
      <c r="B49" s="11"/>
    </row>
    <row r="50" spans="1:3" ht="16.5" thickBot="1" x14ac:dyDescent="0.3">
      <c r="A50" s="12" t="s">
        <v>41</v>
      </c>
      <c r="B50" s="22">
        <v>0</v>
      </c>
    </row>
    <row r="51" spans="1:3" ht="16.5" thickBot="1" x14ac:dyDescent="0.3">
      <c r="A51" s="12" t="s">
        <v>42</v>
      </c>
      <c r="B51" s="22">
        <v>0</v>
      </c>
    </row>
    <row r="52" spans="1:3" ht="16.5" thickBot="1" x14ac:dyDescent="0.3">
      <c r="A52" s="12" t="s">
        <v>38</v>
      </c>
      <c r="B52" s="22">
        <v>0</v>
      </c>
    </row>
    <row r="53" spans="1:3" ht="16.5" thickBot="1" x14ac:dyDescent="0.3">
      <c r="A53" s="10" t="s">
        <v>36</v>
      </c>
      <c r="B53" s="23">
        <f>SUM(B50:B52)</f>
        <v>0</v>
      </c>
    </row>
    <row r="54" spans="1:3" ht="16.5" thickBot="1" x14ac:dyDescent="0.3">
      <c r="A54" s="12"/>
      <c r="B54" s="11"/>
    </row>
    <row r="55" spans="1:3" ht="32.25" thickBot="1" x14ac:dyDescent="0.3">
      <c r="A55" s="10" t="s">
        <v>69</v>
      </c>
      <c r="B55" s="23">
        <f>+B53+B47+B40+B34+B28+B22+B11</f>
        <v>237.18</v>
      </c>
      <c r="C55" s="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9A62-9DD2-4E8A-BAF1-8E32D5B98D87}">
  <dimension ref="A1:H103"/>
  <sheetViews>
    <sheetView rightToLeft="1" topLeftCell="B61" zoomScaleNormal="100" workbookViewId="0">
      <selection activeCell="E5" sqref="E5"/>
    </sheetView>
  </sheetViews>
  <sheetFormatPr defaultColWidth="9" defaultRowHeight="15.75" x14ac:dyDescent="0.2"/>
  <cols>
    <col min="1" max="1" width="30.375" style="15" customWidth="1"/>
    <col min="2" max="2" width="22.75" style="15" customWidth="1"/>
    <col min="3" max="5" width="9" style="15"/>
    <col min="6" max="6" width="130" style="15" customWidth="1"/>
    <col min="7" max="16384" width="9" style="15"/>
  </cols>
  <sheetData>
    <row r="1" spans="1:8" ht="48" thickBot="1" x14ac:dyDescent="0.2">
      <c r="A1" s="7" t="s">
        <v>79</v>
      </c>
      <c r="B1" s="16" t="s">
        <v>45</v>
      </c>
      <c r="F1" s="25"/>
    </row>
    <row r="2" spans="1:8" ht="45" customHeight="1" thickBot="1" x14ac:dyDescent="0.2">
      <c r="A2" s="10" t="s">
        <v>46</v>
      </c>
      <c r="B2" s="17"/>
      <c r="F2" s="25"/>
    </row>
    <row r="3" spans="1:8" ht="16.5" thickBot="1" x14ac:dyDescent="0.2">
      <c r="A3" s="12" t="s">
        <v>104</v>
      </c>
      <c r="B3" s="39">
        <v>2.8484406</v>
      </c>
      <c r="F3" s="25"/>
      <c r="G3" s="25"/>
      <c r="H3" s="25"/>
    </row>
    <row r="4" spans="1:8" ht="16.5" thickBot="1" x14ac:dyDescent="0.2">
      <c r="A4" s="12" t="s">
        <v>105</v>
      </c>
      <c r="B4" s="39">
        <v>2.0649789999999997</v>
      </c>
      <c r="F4" s="25"/>
      <c r="G4" s="25"/>
      <c r="H4" s="25"/>
    </row>
    <row r="5" spans="1:8" ht="16.5" thickBot="1" x14ac:dyDescent="0.2">
      <c r="A5" s="12" t="s">
        <v>106</v>
      </c>
      <c r="B5" s="39">
        <v>4.194</v>
      </c>
      <c r="F5" s="25"/>
      <c r="G5" s="25"/>
      <c r="H5" s="25"/>
    </row>
    <row r="6" spans="1:8" ht="16.5" thickBot="1" x14ac:dyDescent="0.2">
      <c r="A6" s="12" t="s">
        <v>107</v>
      </c>
      <c r="B6" s="39">
        <v>9.6826533333333344</v>
      </c>
      <c r="F6" s="25"/>
      <c r="G6" s="25"/>
      <c r="H6" s="25"/>
    </row>
    <row r="7" spans="1:8" ht="16.5" thickBot="1" x14ac:dyDescent="0.2">
      <c r="A7" s="12" t="s">
        <v>71</v>
      </c>
      <c r="B7" s="39">
        <v>10.779120000000001</v>
      </c>
      <c r="F7" s="25"/>
      <c r="G7" s="28"/>
      <c r="H7" s="35"/>
    </row>
    <row r="8" spans="1:8" ht="16.5" thickBot="1" x14ac:dyDescent="0.2">
      <c r="A8" s="12" t="s">
        <v>70</v>
      </c>
      <c r="B8" s="39">
        <v>17.048200000000001</v>
      </c>
      <c r="F8" s="25"/>
      <c r="G8" s="28"/>
      <c r="H8" s="35"/>
    </row>
    <row r="9" spans="1:8" ht="16.5" thickBot="1" x14ac:dyDescent="0.2">
      <c r="A9" s="14"/>
      <c r="B9" s="12"/>
      <c r="F9" s="25"/>
      <c r="G9" s="25"/>
      <c r="H9" s="25"/>
    </row>
    <row r="10" spans="1:8" ht="54.75" customHeight="1" thickBot="1" x14ac:dyDescent="0.2">
      <c r="A10" s="10" t="s">
        <v>47</v>
      </c>
      <c r="B10" s="26">
        <f>SUM(B3:B9)</f>
        <v>46.617392933333335</v>
      </c>
      <c r="F10" s="25"/>
      <c r="G10" s="28"/>
      <c r="H10" s="36"/>
    </row>
    <row r="11" spans="1:8" ht="54.75" customHeight="1" thickBot="1" x14ac:dyDescent="0.2">
      <c r="A11" s="10"/>
      <c r="B11" s="26"/>
      <c r="F11" s="25"/>
      <c r="G11" s="28"/>
      <c r="H11" s="36"/>
    </row>
    <row r="12" spans="1:8" ht="16.5" thickBot="1" x14ac:dyDescent="0.2">
      <c r="A12" s="12"/>
      <c r="B12" s="17"/>
      <c r="F12" s="25"/>
      <c r="G12" s="28"/>
      <c r="H12" s="34"/>
    </row>
    <row r="13" spans="1:8" ht="43.5" customHeight="1" thickBot="1" x14ac:dyDescent="0.2">
      <c r="A13" s="10" t="s">
        <v>48</v>
      </c>
      <c r="B13" s="26"/>
      <c r="F13" s="25"/>
      <c r="G13" s="28"/>
      <c r="H13" s="36"/>
    </row>
    <row r="14" spans="1:8" ht="16.5" thickBot="1" x14ac:dyDescent="0.2">
      <c r="A14" s="12" t="s">
        <v>89</v>
      </c>
      <c r="B14" s="39">
        <v>11.183532</v>
      </c>
      <c r="F14" s="25"/>
      <c r="G14" s="28"/>
      <c r="H14" s="36"/>
    </row>
    <row r="15" spans="1:8" ht="16.5" thickBot="1" x14ac:dyDescent="0.2">
      <c r="A15" s="12" t="s">
        <v>90</v>
      </c>
      <c r="B15" s="39">
        <v>12.855968000000001</v>
      </c>
      <c r="F15" s="25"/>
      <c r="G15" s="28"/>
      <c r="H15" s="36"/>
    </row>
    <row r="16" spans="1:8" ht="16.5" thickBot="1" x14ac:dyDescent="0.2">
      <c r="A16" s="12" t="s">
        <v>91</v>
      </c>
      <c r="B16" s="39">
        <v>19.362746199999997</v>
      </c>
      <c r="F16" s="25"/>
      <c r="G16" s="28"/>
      <c r="H16" s="36"/>
    </row>
    <row r="17" spans="1:8" ht="16.5" thickBot="1" x14ac:dyDescent="0.2">
      <c r="A17" s="12" t="s">
        <v>92</v>
      </c>
      <c r="B17" s="39">
        <v>13.795541799999999</v>
      </c>
      <c r="F17" s="25"/>
      <c r="G17" s="28"/>
      <c r="H17" s="36"/>
    </row>
    <row r="18" spans="1:8" ht="16.5" thickBot="1" x14ac:dyDescent="0.2">
      <c r="A18" s="12" t="s">
        <v>93</v>
      </c>
      <c r="B18" s="39">
        <v>15.452013999999998</v>
      </c>
      <c r="F18" s="25"/>
      <c r="G18" s="28"/>
      <c r="H18" s="36"/>
    </row>
    <row r="19" spans="1:8" ht="16.5" thickBot="1" x14ac:dyDescent="0.2">
      <c r="A19" s="12" t="s">
        <v>94</v>
      </c>
      <c r="B19" s="39">
        <v>7.0899588000000007</v>
      </c>
      <c r="F19" s="25"/>
      <c r="G19" s="28"/>
      <c r="H19" s="36"/>
    </row>
    <row r="20" spans="1:8" ht="16.5" thickBot="1" x14ac:dyDescent="0.2">
      <c r="A20" s="12" t="s">
        <v>95</v>
      </c>
      <c r="B20" s="39">
        <v>10.6395746</v>
      </c>
      <c r="F20" s="25"/>
      <c r="G20" s="28"/>
      <c r="H20" s="36"/>
    </row>
    <row r="21" spans="1:8" ht="16.5" thickBot="1" x14ac:dyDescent="0.2">
      <c r="A21" s="12" t="s">
        <v>96</v>
      </c>
      <c r="B21" s="39">
        <v>19.281737</v>
      </c>
      <c r="F21" s="25"/>
      <c r="G21" s="28"/>
      <c r="H21" s="36"/>
    </row>
    <row r="22" spans="1:8" ht="16.5" thickBot="1" x14ac:dyDescent="0.2">
      <c r="A22" s="12" t="s">
        <v>97</v>
      </c>
      <c r="B22" s="39">
        <v>15.452934000000001</v>
      </c>
      <c r="F22" s="25"/>
      <c r="G22" s="28"/>
      <c r="H22" s="36"/>
    </row>
    <row r="23" spans="1:8" ht="16.5" thickBot="1" x14ac:dyDescent="0.2">
      <c r="A23" s="12" t="s">
        <v>98</v>
      </c>
      <c r="B23" s="39">
        <v>12.333149333333335</v>
      </c>
      <c r="F23" s="25"/>
      <c r="G23" s="28"/>
      <c r="H23" s="36"/>
    </row>
    <row r="24" spans="1:8" ht="16.5" thickBot="1" x14ac:dyDescent="0.2">
      <c r="A24" s="12" t="s">
        <v>99</v>
      </c>
      <c r="B24" s="39">
        <v>1.516154928</v>
      </c>
      <c r="F24" s="25"/>
      <c r="G24" s="28"/>
      <c r="H24" s="36"/>
    </row>
    <row r="25" spans="1:8" ht="16.5" thickBot="1" x14ac:dyDescent="0.2">
      <c r="A25" s="12" t="s">
        <v>100</v>
      </c>
      <c r="B25" s="39">
        <v>8.5757551200000002</v>
      </c>
      <c r="F25" s="25"/>
      <c r="G25" s="28"/>
      <c r="H25" s="34"/>
    </row>
    <row r="26" spans="1:8" ht="16.5" thickBot="1" x14ac:dyDescent="0.2">
      <c r="A26" s="12" t="s">
        <v>101</v>
      </c>
      <c r="B26" s="39">
        <v>10.811162749315068</v>
      </c>
      <c r="F26" s="25"/>
      <c r="G26" s="28"/>
      <c r="H26" s="36"/>
    </row>
    <row r="27" spans="1:8" ht="16.5" thickBot="1" x14ac:dyDescent="0.2">
      <c r="A27" s="12" t="s">
        <v>102</v>
      </c>
      <c r="B27" s="39">
        <v>3.6038742562004265</v>
      </c>
      <c r="F27" s="25"/>
      <c r="G27" s="28"/>
      <c r="H27" s="34"/>
    </row>
    <row r="28" spans="1:8" ht="16.5" thickBot="1" x14ac:dyDescent="0.2">
      <c r="A28" s="12" t="s">
        <v>103</v>
      </c>
      <c r="B28" s="39">
        <v>8.5110956000000009</v>
      </c>
      <c r="F28" s="25"/>
      <c r="G28" s="28"/>
      <c r="H28" s="34"/>
    </row>
    <row r="29" spans="1:8" ht="16.5" thickBot="1" x14ac:dyDescent="0.2">
      <c r="A29" s="24"/>
      <c r="B29" s="26"/>
      <c r="F29" s="25"/>
      <c r="G29" s="28"/>
      <c r="H29" s="34"/>
    </row>
    <row r="30" spans="1:8" ht="16.5" thickBot="1" x14ac:dyDescent="0.2">
      <c r="A30" s="24"/>
      <c r="B30" s="26"/>
      <c r="F30" s="25"/>
      <c r="G30" s="28"/>
      <c r="H30" s="34"/>
    </row>
    <row r="31" spans="1:8" ht="32.25" thickBot="1" x14ac:dyDescent="0.2">
      <c r="A31" s="10" t="s">
        <v>49</v>
      </c>
      <c r="B31" s="26">
        <f>SUM(B14:B30)</f>
        <v>170.46519838684878</v>
      </c>
      <c r="F31" s="25"/>
      <c r="G31" s="25"/>
      <c r="H31" s="37"/>
    </row>
    <row r="32" spans="1:8" ht="16.5" thickBot="1" x14ac:dyDescent="0.2">
      <c r="A32" s="10"/>
      <c r="B32" s="17"/>
      <c r="F32" s="33"/>
      <c r="G32" s="33"/>
      <c r="H32" s="33"/>
    </row>
    <row r="33" spans="1:8" ht="47.25" customHeight="1" thickBot="1" x14ac:dyDescent="0.2">
      <c r="A33" s="10" t="s">
        <v>50</v>
      </c>
      <c r="B33" s="17"/>
      <c r="F33" s="25"/>
      <c r="G33" s="25"/>
      <c r="H33" s="25"/>
    </row>
    <row r="34" spans="1:8" ht="16.5" thickBot="1" x14ac:dyDescent="0.2">
      <c r="A34" s="12" t="s">
        <v>41</v>
      </c>
      <c r="B34" s="26">
        <v>0</v>
      </c>
      <c r="F34" s="25"/>
      <c r="G34" s="25"/>
      <c r="H34" s="37"/>
    </row>
    <row r="35" spans="1:8" ht="16.5" thickBot="1" x14ac:dyDescent="0.2">
      <c r="A35" s="12" t="s">
        <v>42</v>
      </c>
      <c r="B35" s="26">
        <v>0</v>
      </c>
      <c r="F35" s="33"/>
      <c r="G35" s="33"/>
      <c r="H35" s="33"/>
    </row>
    <row r="36" spans="1:8" ht="16.5" thickBot="1" x14ac:dyDescent="0.2">
      <c r="A36" s="12" t="s">
        <v>38</v>
      </c>
      <c r="B36" s="26">
        <v>0</v>
      </c>
      <c r="F36" s="25"/>
      <c r="G36" s="25"/>
      <c r="H36" s="37"/>
    </row>
    <row r="37" spans="1:8" ht="32.25" thickBot="1" x14ac:dyDescent="0.2">
      <c r="A37" s="10" t="s">
        <v>51</v>
      </c>
      <c r="B37" s="26">
        <f>SUM(B34:B36)</f>
        <v>0</v>
      </c>
      <c r="F37" s="25"/>
      <c r="G37" s="25"/>
      <c r="H37" s="25"/>
    </row>
    <row r="38" spans="1:8" ht="16.5" thickBot="1" x14ac:dyDescent="0.2">
      <c r="A38" s="12"/>
      <c r="B38" s="17"/>
      <c r="F38" s="25"/>
      <c r="G38" s="25"/>
      <c r="H38" s="25"/>
    </row>
    <row r="39" spans="1:8" ht="44.25" customHeight="1" thickBot="1" x14ac:dyDescent="0.2">
      <c r="A39" s="10" t="s">
        <v>52</v>
      </c>
      <c r="B39" s="17"/>
      <c r="F39" s="33"/>
      <c r="G39" s="33"/>
      <c r="H39" s="38"/>
    </row>
    <row r="40" spans="1:8" ht="16.5" thickBot="1" x14ac:dyDescent="0.2">
      <c r="A40" s="12" t="s">
        <v>41</v>
      </c>
      <c r="B40" s="26">
        <v>0</v>
      </c>
      <c r="F40" s="25"/>
      <c r="G40" s="25"/>
      <c r="H40" s="37"/>
    </row>
    <row r="41" spans="1:8" ht="16.5" thickBot="1" x14ac:dyDescent="0.2">
      <c r="A41" s="12" t="s">
        <v>42</v>
      </c>
      <c r="B41" s="26">
        <v>0</v>
      </c>
      <c r="F41" s="33"/>
      <c r="G41" s="33"/>
      <c r="H41" s="33"/>
    </row>
    <row r="42" spans="1:8" ht="16.5" thickBot="1" x14ac:dyDescent="0.2">
      <c r="A42" s="12" t="s">
        <v>38</v>
      </c>
      <c r="B42" s="26">
        <v>0</v>
      </c>
      <c r="F42" s="25"/>
      <c r="G42" s="25"/>
      <c r="H42" s="25"/>
    </row>
    <row r="43" spans="1:8" ht="16.5" thickBot="1" x14ac:dyDescent="0.2">
      <c r="A43" s="10" t="s">
        <v>53</v>
      </c>
      <c r="B43" s="26">
        <f>SUM(B40:B42)</f>
        <v>0</v>
      </c>
      <c r="F43" s="33"/>
      <c r="G43" s="33"/>
      <c r="H43" s="38"/>
    </row>
    <row r="44" spans="1:8" ht="16.5" thickBot="1" x14ac:dyDescent="0.2">
      <c r="A44" s="12"/>
      <c r="B44" s="17"/>
      <c r="F44" s="25"/>
      <c r="G44" s="25"/>
      <c r="H44" s="25"/>
    </row>
    <row r="45" spans="1:8" ht="79.5" thickBot="1" x14ac:dyDescent="0.2">
      <c r="A45" s="10" t="s">
        <v>54</v>
      </c>
      <c r="B45" s="18"/>
      <c r="F45" s="33"/>
      <c r="G45" s="33"/>
      <c r="H45" s="38"/>
    </row>
    <row r="46" spans="1:8" ht="16.5" thickBot="1" x14ac:dyDescent="0.2">
      <c r="A46" s="12" t="s">
        <v>81</v>
      </c>
      <c r="B46" s="26">
        <v>12.202768542098095</v>
      </c>
      <c r="F46" s="33"/>
      <c r="G46" s="33"/>
      <c r="H46" s="38"/>
    </row>
    <row r="47" spans="1:8" ht="16.5" thickBot="1" x14ac:dyDescent="0.2">
      <c r="A47" s="12" t="s">
        <v>82</v>
      </c>
      <c r="B47" s="26">
        <v>16.808416071369585</v>
      </c>
      <c r="F47" s="33"/>
      <c r="G47" s="33"/>
      <c r="H47" s="38"/>
    </row>
    <row r="48" spans="1:8" ht="16.5" thickBot="1" x14ac:dyDescent="0.2">
      <c r="A48" s="12" t="s">
        <v>83</v>
      </c>
      <c r="B48" s="26">
        <v>1.3270621178499997</v>
      </c>
      <c r="F48" s="33"/>
      <c r="G48" s="33"/>
      <c r="H48" s="38"/>
    </row>
    <row r="49" spans="1:8" ht="16.5" thickBot="1" x14ac:dyDescent="0.2">
      <c r="A49" s="12" t="s">
        <v>84</v>
      </c>
      <c r="B49" s="26">
        <v>6.6338262123707938</v>
      </c>
      <c r="F49" s="33"/>
      <c r="G49" s="33"/>
      <c r="H49" s="38"/>
    </row>
    <row r="50" spans="1:8" ht="16.5" thickBot="1" x14ac:dyDescent="0.2">
      <c r="A50" s="12" t="s">
        <v>74</v>
      </c>
      <c r="B50" s="26">
        <v>10.1103113744</v>
      </c>
      <c r="F50" s="33"/>
      <c r="G50" s="33"/>
      <c r="H50" s="38"/>
    </row>
    <row r="51" spans="1:8" ht="16.5" thickBot="1" x14ac:dyDescent="0.2">
      <c r="A51" s="12" t="s">
        <v>77</v>
      </c>
      <c r="B51" s="26">
        <v>0.12257426808219177</v>
      </c>
      <c r="F51" s="33"/>
      <c r="G51" s="33"/>
      <c r="H51" s="38"/>
    </row>
    <row r="52" spans="1:8" ht="16.5" thickBot="1" x14ac:dyDescent="0.2">
      <c r="A52" s="12" t="s">
        <v>73</v>
      </c>
      <c r="B52" s="26">
        <v>0.49119253783972594</v>
      </c>
      <c r="F52" s="33"/>
      <c r="G52" s="33"/>
      <c r="H52" s="38"/>
    </row>
    <row r="53" spans="1:8" ht="16.5" thickBot="1" x14ac:dyDescent="0.2">
      <c r="A53" s="12" t="s">
        <v>75</v>
      </c>
      <c r="B53" s="26">
        <v>12.062788543379918</v>
      </c>
      <c r="F53" s="33"/>
      <c r="G53" s="33"/>
      <c r="H53" s="38"/>
    </row>
    <row r="54" spans="1:8" ht="16.5" thickBot="1" x14ac:dyDescent="0.2">
      <c r="A54" s="12" t="s">
        <v>76</v>
      </c>
      <c r="B54" s="26">
        <v>1.3870145782451231</v>
      </c>
      <c r="F54" s="33"/>
      <c r="G54" s="33"/>
      <c r="H54" s="38"/>
    </row>
    <row r="55" spans="1:8" ht="16.5" thickBot="1" x14ac:dyDescent="0.2">
      <c r="A55" s="12" t="s">
        <v>85</v>
      </c>
      <c r="B55" s="26">
        <v>16.6066041212617</v>
      </c>
      <c r="F55" s="33"/>
      <c r="G55" s="33"/>
      <c r="H55" s="38"/>
    </row>
    <row r="56" spans="1:8" ht="16.5" thickBot="1" x14ac:dyDescent="0.2">
      <c r="A56" s="12" t="s">
        <v>86</v>
      </c>
      <c r="B56" s="26">
        <v>3.2613671264128761</v>
      </c>
      <c r="F56" s="33"/>
      <c r="G56" s="33"/>
      <c r="H56" s="38"/>
    </row>
    <row r="57" spans="1:8" ht="16.5" thickBot="1" x14ac:dyDescent="0.2">
      <c r="A57" s="12" t="s">
        <v>87</v>
      </c>
      <c r="B57" s="26">
        <v>2.5019434436178076</v>
      </c>
      <c r="F57" s="33"/>
      <c r="G57" s="33"/>
      <c r="H57" s="38"/>
    </row>
    <row r="58" spans="1:8" ht="16.5" thickBot="1" x14ac:dyDescent="0.2">
      <c r="A58" s="12" t="s">
        <v>88</v>
      </c>
      <c r="B58" s="26">
        <v>0.54517679880131509</v>
      </c>
      <c r="F58" s="33"/>
      <c r="G58" s="33"/>
      <c r="H58" s="38"/>
    </row>
    <row r="59" spans="1:8" ht="16.5" thickBot="1" x14ac:dyDescent="0.2">
      <c r="A59" s="12" t="s">
        <v>138</v>
      </c>
      <c r="B59" s="26">
        <v>0.28439999999999999</v>
      </c>
      <c r="F59" s="33"/>
      <c r="G59" s="33"/>
      <c r="H59" s="38"/>
    </row>
    <row r="60" spans="1:8" ht="16.5" thickBot="1" x14ac:dyDescent="0.2">
      <c r="A60" s="12" t="s">
        <v>137</v>
      </c>
      <c r="B60" s="47">
        <v>0.36</v>
      </c>
      <c r="F60" s="33"/>
      <c r="G60" s="33"/>
      <c r="H60" s="38"/>
    </row>
    <row r="61" spans="1:8" ht="16.5" thickBot="1" x14ac:dyDescent="0.2">
      <c r="A61" s="12" t="s">
        <v>144</v>
      </c>
      <c r="B61" s="26">
        <v>0.5</v>
      </c>
      <c r="F61" s="33"/>
      <c r="G61" s="33"/>
      <c r="H61" s="38"/>
    </row>
    <row r="62" spans="1:8" ht="16.5" thickBot="1" x14ac:dyDescent="0.2">
      <c r="A62" s="10" t="s">
        <v>55</v>
      </c>
      <c r="B62" s="26">
        <f>SUM(B46:B61)</f>
        <v>85.205445735729128</v>
      </c>
      <c r="F62" s="33"/>
      <c r="G62" s="33"/>
      <c r="H62" s="38"/>
    </row>
    <row r="63" spans="1:8" ht="16.5" thickBot="1" x14ac:dyDescent="0.2">
      <c r="A63" s="10"/>
      <c r="B63" s="17"/>
      <c r="F63" s="33"/>
      <c r="G63" s="33"/>
      <c r="H63" s="38"/>
    </row>
    <row r="64" spans="1:8" ht="79.5" thickBot="1" x14ac:dyDescent="0.2">
      <c r="A64" s="10" t="s">
        <v>56</v>
      </c>
      <c r="B64" s="17"/>
      <c r="F64" s="33"/>
      <c r="G64" s="33"/>
      <c r="H64" s="38"/>
    </row>
    <row r="65" spans="1:8" ht="16.5" thickBot="1" x14ac:dyDescent="0.2">
      <c r="A65" s="12" t="s">
        <v>138</v>
      </c>
      <c r="B65" s="26">
        <v>0.28708</v>
      </c>
      <c r="F65" s="33"/>
      <c r="G65" s="33"/>
      <c r="H65" s="38"/>
    </row>
    <row r="66" spans="1:8" ht="31.5" customHeight="1" thickBot="1" x14ac:dyDescent="0.2">
      <c r="A66" s="12" t="s">
        <v>139</v>
      </c>
      <c r="B66" s="26">
        <v>0.41787000000000002</v>
      </c>
      <c r="F66" s="33"/>
      <c r="G66" s="33"/>
      <c r="H66" s="38"/>
    </row>
    <row r="67" spans="1:8" ht="16.5" thickBot="1" x14ac:dyDescent="0.2">
      <c r="A67" s="12" t="s">
        <v>140</v>
      </c>
      <c r="B67" s="26">
        <v>1.9000000000000001E-4</v>
      </c>
      <c r="F67" s="33"/>
      <c r="G67" s="33"/>
      <c r="H67" s="38"/>
    </row>
    <row r="68" spans="1:8" ht="16.5" thickBot="1" x14ac:dyDescent="0.2">
      <c r="A68" s="10" t="s">
        <v>57</v>
      </c>
      <c r="B68" s="26">
        <f>SUM(B65:B67)</f>
        <v>0.70513999999999999</v>
      </c>
      <c r="F68" s="33"/>
      <c r="G68" s="33"/>
      <c r="H68" s="38"/>
    </row>
    <row r="69" spans="1:8" ht="16.5" thickBot="1" x14ac:dyDescent="0.2">
      <c r="A69" s="10"/>
      <c r="B69" s="17"/>
      <c r="F69" s="33"/>
      <c r="G69" s="33"/>
      <c r="H69" s="38"/>
    </row>
    <row r="70" spans="1:8" x14ac:dyDescent="0.15">
      <c r="A70" s="56" t="s">
        <v>58</v>
      </c>
      <c r="B70" s="54"/>
      <c r="F70" s="33"/>
      <c r="G70" s="33"/>
      <c r="H70" s="38"/>
    </row>
    <row r="71" spans="1:8" ht="16.5" thickBot="1" x14ac:dyDescent="0.2">
      <c r="A71" s="57"/>
      <c r="B71" s="55"/>
      <c r="F71" s="33"/>
      <c r="G71" s="33"/>
      <c r="H71" s="38"/>
    </row>
    <row r="72" spans="1:8" ht="76.5" customHeight="1" thickBot="1" x14ac:dyDescent="0.2">
      <c r="A72" s="10" t="s">
        <v>59</v>
      </c>
      <c r="B72" s="17"/>
      <c r="F72" s="33"/>
      <c r="G72" s="33"/>
      <c r="H72" s="38"/>
    </row>
    <row r="73" spans="1:8" ht="76.5" customHeight="1" thickBot="1" x14ac:dyDescent="0.2">
      <c r="A73" s="12" t="s">
        <v>141</v>
      </c>
      <c r="B73" s="26">
        <v>0</v>
      </c>
      <c r="F73" s="33"/>
      <c r="G73" s="33"/>
      <c r="H73" s="38"/>
    </row>
    <row r="74" spans="1:8" ht="76.5" customHeight="1" thickBot="1" x14ac:dyDescent="0.2">
      <c r="A74" s="12" t="s">
        <v>64</v>
      </c>
      <c r="B74" s="26">
        <v>0</v>
      </c>
      <c r="F74" s="33"/>
      <c r="G74" s="33"/>
      <c r="H74" s="38"/>
    </row>
    <row r="75" spans="1:8" ht="16.5" thickBot="1" x14ac:dyDescent="0.2">
      <c r="A75" s="12" t="s">
        <v>38</v>
      </c>
      <c r="B75" s="26">
        <v>0</v>
      </c>
      <c r="F75" s="33"/>
      <c r="G75" s="33"/>
      <c r="H75" s="33"/>
    </row>
    <row r="76" spans="1:8" ht="32.25" thickBot="1" x14ac:dyDescent="0.2">
      <c r="A76" s="10" t="s">
        <v>60</v>
      </c>
      <c r="B76" s="26">
        <f>SUM(B73:B75)</f>
        <v>0</v>
      </c>
      <c r="F76" s="25"/>
      <c r="G76" s="25"/>
      <c r="H76" s="37"/>
    </row>
    <row r="77" spans="1:8" ht="16.5" thickBot="1" x14ac:dyDescent="0.2">
      <c r="A77" s="10"/>
      <c r="B77" s="17"/>
      <c r="F77" s="33"/>
      <c r="G77" s="33"/>
      <c r="H77" s="33"/>
    </row>
    <row r="78" spans="1:8" ht="57.75" customHeight="1" x14ac:dyDescent="0.15">
      <c r="A78" s="56" t="s">
        <v>61</v>
      </c>
      <c r="B78" s="54"/>
      <c r="F78" s="25"/>
      <c r="G78" s="25"/>
      <c r="H78" s="37"/>
    </row>
    <row r="79" spans="1:8" ht="16.5" thickBot="1" x14ac:dyDescent="0.2">
      <c r="A79" s="57"/>
      <c r="B79" s="55"/>
      <c r="F79" s="25"/>
      <c r="G79" s="25"/>
      <c r="H79" s="37"/>
    </row>
    <row r="80" spans="1:8" ht="32.25" thickBot="1" x14ac:dyDescent="0.2">
      <c r="A80" s="12" t="s">
        <v>108</v>
      </c>
      <c r="B80" s="26">
        <v>1.6893898969796706</v>
      </c>
      <c r="F80" s="25"/>
      <c r="G80" s="25"/>
      <c r="H80" s="37"/>
    </row>
    <row r="81" spans="1:8" ht="16.5" thickBot="1" x14ac:dyDescent="0.2">
      <c r="A81" s="12" t="s">
        <v>109</v>
      </c>
      <c r="B81" s="26">
        <v>6.5124202698499438</v>
      </c>
      <c r="F81" s="25"/>
      <c r="G81" s="25"/>
      <c r="H81" s="37"/>
    </row>
    <row r="82" spans="1:8" ht="16.5" thickBot="1" x14ac:dyDescent="0.2">
      <c r="A82" s="12" t="s">
        <v>72</v>
      </c>
      <c r="B82" s="26">
        <v>10.054290045374655</v>
      </c>
      <c r="F82" s="25"/>
      <c r="G82" s="25"/>
      <c r="H82" s="37"/>
    </row>
    <row r="83" spans="1:8" ht="16.5" thickBot="1" x14ac:dyDescent="0.2">
      <c r="A83" s="12" t="s">
        <v>110</v>
      </c>
      <c r="B83" s="26">
        <v>5.3336697920222882</v>
      </c>
      <c r="F83" s="25"/>
      <c r="G83" s="25"/>
      <c r="H83" s="37"/>
    </row>
    <row r="84" spans="1:8" ht="32.25" thickBot="1" x14ac:dyDescent="0.2">
      <c r="A84" s="12" t="s">
        <v>111</v>
      </c>
      <c r="B84" s="26">
        <v>5.9624227500908233</v>
      </c>
      <c r="F84" s="25"/>
      <c r="G84" s="25"/>
      <c r="H84" s="37"/>
    </row>
    <row r="85" spans="1:8" ht="16.5" thickBot="1" x14ac:dyDescent="0.2">
      <c r="A85" s="12" t="s">
        <v>112</v>
      </c>
      <c r="B85" s="26">
        <v>2.9836241556718477</v>
      </c>
      <c r="F85" s="25"/>
      <c r="G85" s="25"/>
      <c r="H85" s="37"/>
    </row>
    <row r="86" spans="1:8" ht="16.5" thickBot="1" x14ac:dyDescent="0.2">
      <c r="A86" s="31"/>
      <c r="B86" s="31"/>
      <c r="F86" s="25"/>
      <c r="G86" s="25"/>
      <c r="H86" s="37"/>
    </row>
    <row r="87" spans="1:8" ht="32.25" thickBot="1" x14ac:dyDescent="0.25">
      <c r="A87" s="10" t="s">
        <v>62</v>
      </c>
      <c r="B87" s="27">
        <f>SUM(B80:B86)</f>
        <v>32.535816909989229</v>
      </c>
    </row>
    <row r="88" spans="1:8" ht="16.5" thickBot="1" x14ac:dyDescent="0.25">
      <c r="A88" s="12"/>
      <c r="B88" s="17"/>
    </row>
    <row r="89" spans="1:8" ht="56.25" customHeight="1" thickBot="1" x14ac:dyDescent="0.25">
      <c r="A89" s="10" t="s">
        <v>63</v>
      </c>
      <c r="B89" s="17"/>
    </row>
    <row r="90" spans="1:8" ht="16.5" thickBot="1" x14ac:dyDescent="0.25">
      <c r="A90" s="12" t="s">
        <v>141</v>
      </c>
      <c r="B90" s="27">
        <v>0</v>
      </c>
    </row>
    <row r="91" spans="1:8" ht="40.5" customHeight="1" thickBot="1" x14ac:dyDescent="0.25">
      <c r="A91" s="12" t="s">
        <v>64</v>
      </c>
      <c r="B91" s="27">
        <v>0</v>
      </c>
    </row>
    <row r="92" spans="1:8" ht="16.5" thickBot="1" x14ac:dyDescent="0.25">
      <c r="A92" s="12" t="s">
        <v>38</v>
      </c>
      <c r="B92" s="27">
        <v>0</v>
      </c>
    </row>
    <row r="93" spans="1:8" ht="32.25" thickBot="1" x14ac:dyDescent="0.25">
      <c r="A93" s="10" t="s">
        <v>65</v>
      </c>
      <c r="B93" s="27">
        <f>SUM(B90:B92)</f>
        <v>0</v>
      </c>
    </row>
    <row r="94" spans="1:8" ht="16.5" thickBot="1" x14ac:dyDescent="0.25">
      <c r="A94" s="10"/>
      <c r="B94" s="17"/>
    </row>
    <row r="95" spans="1:8" ht="45" customHeight="1" thickBot="1" x14ac:dyDescent="0.25">
      <c r="A95" s="10" t="s">
        <v>66</v>
      </c>
      <c r="B95" s="26">
        <f>+B93+B87+B76+B68+B62+B43+B37+B31+B10</f>
        <v>335.5289939659005</v>
      </c>
    </row>
    <row r="96" spans="1:8" ht="46.5" customHeight="1" thickBot="1" x14ac:dyDescent="0.25">
      <c r="A96" s="10" t="s">
        <v>37</v>
      </c>
      <c r="B96" s="26"/>
    </row>
    <row r="97" spans="1:3" ht="46.5" customHeight="1" thickBot="1" x14ac:dyDescent="0.25">
      <c r="A97" s="12" t="s">
        <v>132</v>
      </c>
      <c r="B97" s="26">
        <v>1.7299999999999998E-3</v>
      </c>
    </row>
    <row r="98" spans="1:3" ht="46.5" customHeight="1" thickBot="1" x14ac:dyDescent="0.25">
      <c r="A98" s="12" t="s">
        <v>133</v>
      </c>
      <c r="B98" s="26">
        <v>1.5515423199520186</v>
      </c>
    </row>
    <row r="99" spans="1:3" ht="46.5" customHeight="1" thickBot="1" x14ac:dyDescent="0.25">
      <c r="A99" s="12" t="s">
        <v>134</v>
      </c>
      <c r="B99" s="26">
        <v>1.9608252408829841E-2</v>
      </c>
    </row>
    <row r="100" spans="1:3" ht="46.5" customHeight="1" thickBot="1" x14ac:dyDescent="0.25">
      <c r="A100" s="12" t="s">
        <v>135</v>
      </c>
      <c r="B100" s="26">
        <v>0.23237414829363257</v>
      </c>
    </row>
    <row r="101" spans="1:3" ht="46.5" customHeight="1" thickBot="1" x14ac:dyDescent="0.25">
      <c r="A101" s="12" t="s">
        <v>136</v>
      </c>
      <c r="B101" s="26">
        <v>3.2</v>
      </c>
    </row>
    <row r="102" spans="1:3" ht="46.5" customHeight="1" thickBot="1" x14ac:dyDescent="0.25">
      <c r="A102" s="10" t="s">
        <v>113</v>
      </c>
      <c r="B102" s="26">
        <f>SUM(B97:B101)</f>
        <v>5.0052547206544808</v>
      </c>
      <c r="C102" s="53"/>
    </row>
    <row r="103" spans="1:3" ht="16.5" thickBot="1" x14ac:dyDescent="0.25">
      <c r="A103" s="10" t="s">
        <v>67</v>
      </c>
      <c r="B103" s="27">
        <f>'נספח 1 - פ.ר.ח מצרפי'!B27</f>
        <v>138677</v>
      </c>
    </row>
  </sheetData>
  <mergeCells count="4">
    <mergeCell ref="B78:B79"/>
    <mergeCell ref="A78:A79"/>
    <mergeCell ref="B70:B71"/>
    <mergeCell ref="A70:A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נספח 1 - פ.ר.ח מצרפי</vt:lpstr>
      <vt:lpstr>נספח 1 - פ.ר.ח. אג"ח ללא מניו</vt:lpstr>
      <vt:lpstr>נספח 1 - פ.ר.ח השת.מסלול כללי </vt:lpstr>
      <vt:lpstr>נספח 2 –עמלות והוצאות לא חיצוני</vt:lpstr>
      <vt:lpstr>נספח 3 - עמלות ניהול חיצוני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Sagit Abuchazira</dc:creator>
  <cp:lastModifiedBy>רן בורגמן</cp:lastModifiedBy>
  <cp:lastPrinted>2024-04-04T14:00:13Z</cp:lastPrinted>
  <dcterms:created xsi:type="dcterms:W3CDTF">2024-01-28T18:32:14Z</dcterms:created>
  <dcterms:modified xsi:type="dcterms:W3CDTF">2024-06-19T09:11:38Z</dcterms:modified>
</cp:coreProperties>
</file>